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koktuotteet\tietrend\tuotanto\tt_2018\artikkelit_2018\Savela\"/>
    </mc:Choice>
  </mc:AlternateContent>
  <bookViews>
    <workbookView xWindow="0" yWindow="0" windowWidth="21570" windowHeight="9510" activeTab="2"/>
  </bookViews>
  <sheets>
    <sheet name="Taulukko" sheetId="4" r:id="rId1"/>
    <sheet name="Laskelma" sheetId="1" r:id="rId2"/>
    <sheet name="Tulonjakotilasto" sheetId="1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1" l="1"/>
  <c r="K22" i="11" s="1"/>
  <c r="E22" i="11"/>
  <c r="J22" i="11" s="1"/>
  <c r="K21" i="11"/>
  <c r="F21" i="11"/>
  <c r="E21" i="11"/>
  <c r="J21" i="11" s="1"/>
  <c r="F20" i="11"/>
  <c r="K20" i="11" s="1"/>
  <c r="E20" i="11"/>
  <c r="J20" i="11" s="1"/>
  <c r="F19" i="11"/>
  <c r="K19" i="11" s="1"/>
  <c r="E19" i="11"/>
  <c r="J19" i="11" s="1"/>
  <c r="K18" i="11"/>
  <c r="F18" i="11"/>
  <c r="E18" i="11"/>
  <c r="J18" i="11" s="1"/>
  <c r="K17" i="11"/>
  <c r="F17" i="11"/>
  <c r="E17" i="11"/>
  <c r="J17" i="11" s="1"/>
  <c r="F16" i="11"/>
  <c r="K16" i="11" s="1"/>
  <c r="E16" i="11"/>
  <c r="J16" i="11" s="1"/>
  <c r="F15" i="11"/>
  <c r="K15" i="11" s="1"/>
  <c r="E15" i="11"/>
  <c r="J15" i="11" s="1"/>
  <c r="K14" i="11"/>
  <c r="F14" i="11"/>
  <c r="E14" i="11"/>
  <c r="J14" i="11" s="1"/>
  <c r="K13" i="11"/>
  <c r="F13" i="11"/>
  <c r="E13" i="11"/>
  <c r="J13" i="11" s="1"/>
  <c r="F12" i="11"/>
  <c r="K12" i="11" s="1"/>
  <c r="E12" i="11"/>
  <c r="J12" i="11" s="1"/>
  <c r="F11" i="11"/>
  <c r="K11" i="11" s="1"/>
  <c r="E11" i="11"/>
  <c r="J11" i="11" s="1"/>
  <c r="F10" i="11"/>
  <c r="K10" i="11" s="1"/>
  <c r="E10" i="11"/>
  <c r="J10" i="11" s="1"/>
  <c r="K9" i="11"/>
  <c r="F9" i="11"/>
  <c r="E9" i="11"/>
  <c r="J9" i="11" s="1"/>
  <c r="F8" i="11"/>
  <c r="K8" i="11" s="1"/>
  <c r="E8" i="11"/>
  <c r="J8" i="11" s="1"/>
  <c r="F7" i="11"/>
  <c r="K7" i="11" s="1"/>
  <c r="E7" i="11"/>
  <c r="J7" i="11" s="1"/>
  <c r="K6" i="11"/>
  <c r="J6" i="11"/>
  <c r="AJ8" i="1" l="1"/>
  <c r="Q45" i="1" l="1"/>
  <c r="Q46" i="1"/>
  <c r="Q44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AK8" i="1"/>
  <c r="BD8" i="1" s="1"/>
  <c r="AL8" i="1"/>
  <c r="BE8" i="1" s="1"/>
  <c r="AM8" i="1"/>
  <c r="BF8" i="1" s="1"/>
  <c r="AN8" i="1"/>
  <c r="BG8" i="1" s="1"/>
  <c r="AO8" i="1"/>
  <c r="BH8" i="1" s="1"/>
  <c r="AP8" i="1"/>
  <c r="BI8" i="1" s="1"/>
  <c r="AQ8" i="1"/>
  <c r="BJ8" i="1" s="1"/>
  <c r="AR8" i="1"/>
  <c r="BK8" i="1" s="1"/>
  <c r="AS8" i="1"/>
  <c r="BL8" i="1" s="1"/>
  <c r="AT8" i="1"/>
  <c r="BM8" i="1" s="1"/>
  <c r="AU8" i="1"/>
  <c r="BN8" i="1" s="1"/>
  <c r="AV8" i="1"/>
  <c r="BO8" i="1" s="1"/>
  <c r="AW8" i="1"/>
  <c r="BP8" i="1" s="1"/>
  <c r="AX8" i="1"/>
  <c r="BQ8" i="1" s="1"/>
  <c r="AY8" i="1"/>
  <c r="BR8" i="1" s="1"/>
  <c r="AZ8" i="1"/>
  <c r="BS8" i="1" s="1"/>
  <c r="BA8" i="1"/>
  <c r="BT8" i="1" s="1"/>
  <c r="AK9" i="1"/>
  <c r="BD9" i="1" s="1"/>
  <c r="AL9" i="1"/>
  <c r="BE9" i="1" s="1"/>
  <c r="AM9" i="1"/>
  <c r="BF9" i="1" s="1"/>
  <c r="AN9" i="1"/>
  <c r="BG9" i="1" s="1"/>
  <c r="AO9" i="1"/>
  <c r="BH9" i="1" s="1"/>
  <c r="AP9" i="1"/>
  <c r="BI9" i="1" s="1"/>
  <c r="AQ9" i="1"/>
  <c r="BJ9" i="1" s="1"/>
  <c r="AR9" i="1"/>
  <c r="BK9" i="1" s="1"/>
  <c r="AS9" i="1"/>
  <c r="BL9" i="1" s="1"/>
  <c r="AT9" i="1"/>
  <c r="BM9" i="1" s="1"/>
  <c r="AU9" i="1"/>
  <c r="BN9" i="1" s="1"/>
  <c r="AV9" i="1"/>
  <c r="BO9" i="1" s="1"/>
  <c r="AW9" i="1"/>
  <c r="BP9" i="1" s="1"/>
  <c r="AX9" i="1"/>
  <c r="BQ9" i="1" s="1"/>
  <c r="AY9" i="1"/>
  <c r="BR9" i="1" s="1"/>
  <c r="AZ9" i="1"/>
  <c r="BS9" i="1" s="1"/>
  <c r="BA9" i="1"/>
  <c r="BT9" i="1" s="1"/>
  <c r="AK10" i="1"/>
  <c r="BD10" i="1" s="1"/>
  <c r="AL10" i="1"/>
  <c r="BE10" i="1" s="1"/>
  <c r="AM10" i="1"/>
  <c r="BF10" i="1" s="1"/>
  <c r="AN10" i="1"/>
  <c r="BG10" i="1" s="1"/>
  <c r="AO10" i="1"/>
  <c r="BH10" i="1" s="1"/>
  <c r="AP10" i="1"/>
  <c r="BI10" i="1" s="1"/>
  <c r="AQ10" i="1"/>
  <c r="BJ10" i="1" s="1"/>
  <c r="AR10" i="1"/>
  <c r="BK10" i="1" s="1"/>
  <c r="AS10" i="1"/>
  <c r="BL10" i="1" s="1"/>
  <c r="AT10" i="1"/>
  <c r="BM10" i="1" s="1"/>
  <c r="AU10" i="1"/>
  <c r="BN10" i="1" s="1"/>
  <c r="AV10" i="1"/>
  <c r="BO10" i="1" s="1"/>
  <c r="AW10" i="1"/>
  <c r="BP10" i="1" s="1"/>
  <c r="AX10" i="1"/>
  <c r="BQ10" i="1" s="1"/>
  <c r="AY10" i="1"/>
  <c r="BR10" i="1" s="1"/>
  <c r="AZ10" i="1"/>
  <c r="BS10" i="1" s="1"/>
  <c r="BA10" i="1"/>
  <c r="BT10" i="1" s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AK12" i="1"/>
  <c r="BD12" i="1" s="1"/>
  <c r="AL12" i="1"/>
  <c r="BE12" i="1" s="1"/>
  <c r="AM12" i="1"/>
  <c r="BF12" i="1" s="1"/>
  <c r="AN12" i="1"/>
  <c r="BG12" i="1" s="1"/>
  <c r="AO12" i="1"/>
  <c r="BH12" i="1" s="1"/>
  <c r="AP12" i="1"/>
  <c r="BI12" i="1" s="1"/>
  <c r="AQ12" i="1"/>
  <c r="BJ12" i="1" s="1"/>
  <c r="AR12" i="1"/>
  <c r="BK12" i="1" s="1"/>
  <c r="AS12" i="1"/>
  <c r="BL12" i="1" s="1"/>
  <c r="AT12" i="1"/>
  <c r="BM12" i="1" s="1"/>
  <c r="AU12" i="1"/>
  <c r="BN12" i="1" s="1"/>
  <c r="AV12" i="1"/>
  <c r="BO12" i="1" s="1"/>
  <c r="AW12" i="1"/>
  <c r="BP12" i="1" s="1"/>
  <c r="AX12" i="1"/>
  <c r="BQ12" i="1" s="1"/>
  <c r="AY12" i="1"/>
  <c r="BR12" i="1" s="1"/>
  <c r="AZ12" i="1"/>
  <c r="BS12" i="1" s="1"/>
  <c r="BA12" i="1"/>
  <c r="BT12" i="1" s="1"/>
  <c r="AK13" i="1"/>
  <c r="BD13" i="1" s="1"/>
  <c r="AL13" i="1"/>
  <c r="BE13" i="1" s="1"/>
  <c r="AM13" i="1"/>
  <c r="BF13" i="1" s="1"/>
  <c r="AN13" i="1"/>
  <c r="BG13" i="1" s="1"/>
  <c r="AO13" i="1"/>
  <c r="BH13" i="1" s="1"/>
  <c r="AP13" i="1"/>
  <c r="BI13" i="1" s="1"/>
  <c r="AQ13" i="1"/>
  <c r="BJ13" i="1" s="1"/>
  <c r="AR13" i="1"/>
  <c r="BK13" i="1" s="1"/>
  <c r="AS13" i="1"/>
  <c r="BL13" i="1" s="1"/>
  <c r="AT13" i="1"/>
  <c r="BM13" i="1" s="1"/>
  <c r="AU13" i="1"/>
  <c r="BN13" i="1" s="1"/>
  <c r="AV13" i="1"/>
  <c r="BO13" i="1" s="1"/>
  <c r="AW13" i="1"/>
  <c r="BP13" i="1" s="1"/>
  <c r="AX13" i="1"/>
  <c r="BQ13" i="1" s="1"/>
  <c r="AY13" i="1"/>
  <c r="BR13" i="1" s="1"/>
  <c r="AZ13" i="1"/>
  <c r="BS13" i="1" s="1"/>
  <c r="BA13" i="1"/>
  <c r="BT13" i="1" s="1"/>
  <c r="AK14" i="1"/>
  <c r="BD14" i="1" s="1"/>
  <c r="AL14" i="1"/>
  <c r="BE14" i="1" s="1"/>
  <c r="AM14" i="1"/>
  <c r="BF14" i="1" s="1"/>
  <c r="AN14" i="1"/>
  <c r="BG14" i="1" s="1"/>
  <c r="AO14" i="1"/>
  <c r="BH14" i="1" s="1"/>
  <c r="AP14" i="1"/>
  <c r="BI14" i="1" s="1"/>
  <c r="AQ14" i="1"/>
  <c r="BJ14" i="1" s="1"/>
  <c r="AR14" i="1"/>
  <c r="BK14" i="1" s="1"/>
  <c r="AS14" i="1"/>
  <c r="BL14" i="1" s="1"/>
  <c r="AT14" i="1"/>
  <c r="BM14" i="1" s="1"/>
  <c r="AU14" i="1"/>
  <c r="BN14" i="1" s="1"/>
  <c r="AV14" i="1"/>
  <c r="BO14" i="1" s="1"/>
  <c r="AW14" i="1"/>
  <c r="BP14" i="1" s="1"/>
  <c r="AX14" i="1"/>
  <c r="BQ14" i="1" s="1"/>
  <c r="AY14" i="1"/>
  <c r="BR14" i="1" s="1"/>
  <c r="AZ14" i="1"/>
  <c r="BS14" i="1" s="1"/>
  <c r="BA14" i="1"/>
  <c r="BT14" i="1" s="1"/>
  <c r="AK15" i="1"/>
  <c r="BD15" i="1" s="1"/>
  <c r="AL15" i="1"/>
  <c r="BE15" i="1" s="1"/>
  <c r="AM15" i="1"/>
  <c r="BF15" i="1" s="1"/>
  <c r="AN15" i="1"/>
  <c r="BG15" i="1" s="1"/>
  <c r="AO15" i="1"/>
  <c r="BH15" i="1" s="1"/>
  <c r="AP15" i="1"/>
  <c r="BI15" i="1" s="1"/>
  <c r="AQ15" i="1"/>
  <c r="BJ15" i="1" s="1"/>
  <c r="AR15" i="1"/>
  <c r="BK15" i="1" s="1"/>
  <c r="AS15" i="1"/>
  <c r="BL15" i="1" s="1"/>
  <c r="AT15" i="1"/>
  <c r="BM15" i="1" s="1"/>
  <c r="AU15" i="1"/>
  <c r="BN15" i="1" s="1"/>
  <c r="AV15" i="1"/>
  <c r="BO15" i="1" s="1"/>
  <c r="AW15" i="1"/>
  <c r="BP15" i="1" s="1"/>
  <c r="AX15" i="1"/>
  <c r="BQ15" i="1" s="1"/>
  <c r="AY15" i="1"/>
  <c r="BR15" i="1" s="1"/>
  <c r="AZ15" i="1"/>
  <c r="BS15" i="1" s="1"/>
  <c r="BA15" i="1"/>
  <c r="BT15" i="1" s="1"/>
  <c r="AK16" i="1"/>
  <c r="BD16" i="1" s="1"/>
  <c r="AL16" i="1"/>
  <c r="BE16" i="1" s="1"/>
  <c r="AM16" i="1"/>
  <c r="BF16" i="1" s="1"/>
  <c r="AN16" i="1"/>
  <c r="BG16" i="1" s="1"/>
  <c r="AO16" i="1"/>
  <c r="BH16" i="1" s="1"/>
  <c r="AP16" i="1"/>
  <c r="BI16" i="1" s="1"/>
  <c r="AQ16" i="1"/>
  <c r="BJ16" i="1" s="1"/>
  <c r="AR16" i="1"/>
  <c r="BK16" i="1" s="1"/>
  <c r="AS16" i="1"/>
  <c r="BL16" i="1" s="1"/>
  <c r="AT16" i="1"/>
  <c r="BM16" i="1" s="1"/>
  <c r="AU16" i="1"/>
  <c r="BN16" i="1" s="1"/>
  <c r="AV16" i="1"/>
  <c r="BO16" i="1" s="1"/>
  <c r="AW16" i="1"/>
  <c r="BP16" i="1" s="1"/>
  <c r="AX16" i="1"/>
  <c r="BQ16" i="1" s="1"/>
  <c r="AY16" i="1"/>
  <c r="BR16" i="1" s="1"/>
  <c r="AZ16" i="1"/>
  <c r="BS16" i="1" s="1"/>
  <c r="BA16" i="1"/>
  <c r="BT16" i="1" s="1"/>
  <c r="AK17" i="1"/>
  <c r="BD17" i="1" s="1"/>
  <c r="AL17" i="1"/>
  <c r="BE17" i="1" s="1"/>
  <c r="AM17" i="1"/>
  <c r="BF17" i="1" s="1"/>
  <c r="AN17" i="1"/>
  <c r="BG17" i="1" s="1"/>
  <c r="AO17" i="1"/>
  <c r="BH17" i="1" s="1"/>
  <c r="AP17" i="1"/>
  <c r="BI17" i="1" s="1"/>
  <c r="AQ17" i="1"/>
  <c r="BJ17" i="1" s="1"/>
  <c r="AR17" i="1"/>
  <c r="BK17" i="1" s="1"/>
  <c r="AS17" i="1"/>
  <c r="BL17" i="1" s="1"/>
  <c r="AT17" i="1"/>
  <c r="BM17" i="1" s="1"/>
  <c r="AU17" i="1"/>
  <c r="BN17" i="1" s="1"/>
  <c r="AV17" i="1"/>
  <c r="BO17" i="1" s="1"/>
  <c r="AW17" i="1"/>
  <c r="BP17" i="1" s="1"/>
  <c r="AX17" i="1"/>
  <c r="BQ17" i="1" s="1"/>
  <c r="AY17" i="1"/>
  <c r="BR17" i="1" s="1"/>
  <c r="AZ17" i="1"/>
  <c r="BS17" i="1" s="1"/>
  <c r="BA17" i="1"/>
  <c r="BT17" i="1" s="1"/>
  <c r="AK18" i="1"/>
  <c r="BD18" i="1" s="1"/>
  <c r="AL18" i="1"/>
  <c r="BE18" i="1" s="1"/>
  <c r="AM18" i="1"/>
  <c r="BF18" i="1" s="1"/>
  <c r="AN18" i="1"/>
  <c r="BG18" i="1" s="1"/>
  <c r="AO18" i="1"/>
  <c r="BH18" i="1" s="1"/>
  <c r="AP18" i="1"/>
  <c r="BI18" i="1" s="1"/>
  <c r="AQ18" i="1"/>
  <c r="BJ18" i="1" s="1"/>
  <c r="AR18" i="1"/>
  <c r="BK18" i="1" s="1"/>
  <c r="AS18" i="1"/>
  <c r="BL18" i="1" s="1"/>
  <c r="AT18" i="1"/>
  <c r="BM18" i="1" s="1"/>
  <c r="AU18" i="1"/>
  <c r="BN18" i="1" s="1"/>
  <c r="AV18" i="1"/>
  <c r="BO18" i="1" s="1"/>
  <c r="AW18" i="1"/>
  <c r="BP18" i="1" s="1"/>
  <c r="AX18" i="1"/>
  <c r="BQ18" i="1" s="1"/>
  <c r="AY18" i="1"/>
  <c r="BR18" i="1" s="1"/>
  <c r="AZ18" i="1"/>
  <c r="BS18" i="1" s="1"/>
  <c r="BA18" i="1"/>
  <c r="BT18" i="1" s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AK20" i="1"/>
  <c r="BD20" i="1" s="1"/>
  <c r="AL20" i="1"/>
  <c r="BE20" i="1" s="1"/>
  <c r="AM20" i="1"/>
  <c r="BF20" i="1" s="1"/>
  <c r="AN20" i="1"/>
  <c r="BG20" i="1" s="1"/>
  <c r="AO20" i="1"/>
  <c r="BH20" i="1" s="1"/>
  <c r="AP20" i="1"/>
  <c r="BI20" i="1" s="1"/>
  <c r="AQ20" i="1"/>
  <c r="BJ20" i="1" s="1"/>
  <c r="AR20" i="1"/>
  <c r="BK20" i="1" s="1"/>
  <c r="AS20" i="1"/>
  <c r="BL20" i="1" s="1"/>
  <c r="AT20" i="1"/>
  <c r="BM20" i="1" s="1"/>
  <c r="AU20" i="1"/>
  <c r="BN20" i="1" s="1"/>
  <c r="AV20" i="1"/>
  <c r="BO20" i="1" s="1"/>
  <c r="AW20" i="1"/>
  <c r="BP20" i="1" s="1"/>
  <c r="AX20" i="1"/>
  <c r="BQ20" i="1" s="1"/>
  <c r="AY20" i="1"/>
  <c r="BR20" i="1" s="1"/>
  <c r="AZ20" i="1"/>
  <c r="BS20" i="1" s="1"/>
  <c r="BA20" i="1"/>
  <c r="BT20" i="1" s="1"/>
  <c r="AK21" i="1"/>
  <c r="BD21" i="1" s="1"/>
  <c r="AL21" i="1"/>
  <c r="BE21" i="1" s="1"/>
  <c r="AM21" i="1"/>
  <c r="BF21" i="1" s="1"/>
  <c r="AN21" i="1"/>
  <c r="BG21" i="1" s="1"/>
  <c r="AO21" i="1"/>
  <c r="BH21" i="1" s="1"/>
  <c r="AP21" i="1"/>
  <c r="BI21" i="1" s="1"/>
  <c r="AQ21" i="1"/>
  <c r="BJ21" i="1" s="1"/>
  <c r="AR21" i="1"/>
  <c r="BK21" i="1" s="1"/>
  <c r="AS21" i="1"/>
  <c r="BL21" i="1" s="1"/>
  <c r="AT21" i="1"/>
  <c r="BM21" i="1" s="1"/>
  <c r="AU21" i="1"/>
  <c r="BN21" i="1" s="1"/>
  <c r="AV21" i="1"/>
  <c r="BO21" i="1" s="1"/>
  <c r="AW21" i="1"/>
  <c r="BP21" i="1" s="1"/>
  <c r="AX21" i="1"/>
  <c r="BQ21" i="1" s="1"/>
  <c r="AY21" i="1"/>
  <c r="BR21" i="1" s="1"/>
  <c r="AZ21" i="1"/>
  <c r="BS21" i="1" s="1"/>
  <c r="BA21" i="1"/>
  <c r="BT21" i="1" s="1"/>
  <c r="AK22" i="1"/>
  <c r="BD22" i="1" s="1"/>
  <c r="AL22" i="1"/>
  <c r="BE22" i="1" s="1"/>
  <c r="AM22" i="1"/>
  <c r="BF22" i="1" s="1"/>
  <c r="AN22" i="1"/>
  <c r="BG22" i="1" s="1"/>
  <c r="AO22" i="1"/>
  <c r="BH22" i="1" s="1"/>
  <c r="AP22" i="1"/>
  <c r="BI22" i="1" s="1"/>
  <c r="AQ22" i="1"/>
  <c r="BJ22" i="1" s="1"/>
  <c r="AR22" i="1"/>
  <c r="BK22" i="1" s="1"/>
  <c r="AS22" i="1"/>
  <c r="BL22" i="1" s="1"/>
  <c r="AT22" i="1"/>
  <c r="BM22" i="1" s="1"/>
  <c r="AU22" i="1"/>
  <c r="BN22" i="1" s="1"/>
  <c r="AV22" i="1"/>
  <c r="BO22" i="1" s="1"/>
  <c r="AW22" i="1"/>
  <c r="BP22" i="1" s="1"/>
  <c r="AX22" i="1"/>
  <c r="BQ22" i="1" s="1"/>
  <c r="AY22" i="1"/>
  <c r="BR22" i="1" s="1"/>
  <c r="AZ22" i="1"/>
  <c r="BS22" i="1" s="1"/>
  <c r="BA22" i="1"/>
  <c r="BT22" i="1" s="1"/>
  <c r="AK23" i="1"/>
  <c r="BD23" i="1" s="1"/>
  <c r="AL23" i="1"/>
  <c r="BE23" i="1" s="1"/>
  <c r="AM23" i="1"/>
  <c r="BF23" i="1" s="1"/>
  <c r="AN23" i="1"/>
  <c r="BG23" i="1" s="1"/>
  <c r="AO23" i="1"/>
  <c r="BH23" i="1" s="1"/>
  <c r="AP23" i="1"/>
  <c r="BI23" i="1" s="1"/>
  <c r="AQ23" i="1"/>
  <c r="BJ23" i="1" s="1"/>
  <c r="AR23" i="1"/>
  <c r="BK23" i="1" s="1"/>
  <c r="AS23" i="1"/>
  <c r="BL23" i="1" s="1"/>
  <c r="AT23" i="1"/>
  <c r="BM23" i="1" s="1"/>
  <c r="AU23" i="1"/>
  <c r="BN23" i="1" s="1"/>
  <c r="AV23" i="1"/>
  <c r="BO23" i="1" s="1"/>
  <c r="AW23" i="1"/>
  <c r="BP23" i="1" s="1"/>
  <c r="AX23" i="1"/>
  <c r="BQ23" i="1" s="1"/>
  <c r="AY23" i="1"/>
  <c r="BR23" i="1" s="1"/>
  <c r="AZ23" i="1"/>
  <c r="BS23" i="1" s="1"/>
  <c r="BA23" i="1"/>
  <c r="BT23" i="1" s="1"/>
  <c r="AK24" i="1"/>
  <c r="BD24" i="1" s="1"/>
  <c r="AL24" i="1"/>
  <c r="BE24" i="1" s="1"/>
  <c r="AM24" i="1"/>
  <c r="BF24" i="1" s="1"/>
  <c r="AN24" i="1"/>
  <c r="BG24" i="1" s="1"/>
  <c r="AO24" i="1"/>
  <c r="BH24" i="1" s="1"/>
  <c r="AP24" i="1"/>
  <c r="BI24" i="1" s="1"/>
  <c r="AQ24" i="1"/>
  <c r="BJ24" i="1" s="1"/>
  <c r="AR24" i="1"/>
  <c r="BK24" i="1" s="1"/>
  <c r="AS24" i="1"/>
  <c r="BL24" i="1" s="1"/>
  <c r="AT24" i="1"/>
  <c r="BM24" i="1" s="1"/>
  <c r="AU24" i="1"/>
  <c r="BN24" i="1" s="1"/>
  <c r="AV24" i="1"/>
  <c r="BO24" i="1" s="1"/>
  <c r="AW24" i="1"/>
  <c r="BP24" i="1" s="1"/>
  <c r="AX24" i="1"/>
  <c r="BQ24" i="1" s="1"/>
  <c r="AY24" i="1"/>
  <c r="BR24" i="1" s="1"/>
  <c r="AZ24" i="1"/>
  <c r="BS24" i="1" s="1"/>
  <c r="BA24" i="1"/>
  <c r="BT24" i="1" s="1"/>
  <c r="AK25" i="1"/>
  <c r="BD25" i="1" s="1"/>
  <c r="AL25" i="1"/>
  <c r="BE25" i="1" s="1"/>
  <c r="AM25" i="1"/>
  <c r="BF25" i="1" s="1"/>
  <c r="AN25" i="1"/>
  <c r="BG25" i="1" s="1"/>
  <c r="AO25" i="1"/>
  <c r="BH25" i="1" s="1"/>
  <c r="AP25" i="1"/>
  <c r="BI25" i="1" s="1"/>
  <c r="AQ25" i="1"/>
  <c r="BJ25" i="1" s="1"/>
  <c r="AR25" i="1"/>
  <c r="BK25" i="1" s="1"/>
  <c r="AS25" i="1"/>
  <c r="BL25" i="1" s="1"/>
  <c r="AT25" i="1"/>
  <c r="BM25" i="1" s="1"/>
  <c r="AU25" i="1"/>
  <c r="BN25" i="1" s="1"/>
  <c r="AV25" i="1"/>
  <c r="BO25" i="1" s="1"/>
  <c r="AW25" i="1"/>
  <c r="BP25" i="1" s="1"/>
  <c r="AX25" i="1"/>
  <c r="BQ25" i="1" s="1"/>
  <c r="AY25" i="1"/>
  <c r="BR25" i="1" s="1"/>
  <c r="AZ25" i="1"/>
  <c r="BS25" i="1" s="1"/>
  <c r="BA25" i="1"/>
  <c r="BT25" i="1" s="1"/>
  <c r="AK26" i="1"/>
  <c r="BD26" i="1" s="1"/>
  <c r="AL26" i="1"/>
  <c r="BE26" i="1" s="1"/>
  <c r="AM26" i="1"/>
  <c r="BF26" i="1" s="1"/>
  <c r="AN26" i="1"/>
  <c r="BG26" i="1" s="1"/>
  <c r="AO26" i="1"/>
  <c r="BH26" i="1" s="1"/>
  <c r="AP26" i="1"/>
  <c r="BI26" i="1" s="1"/>
  <c r="AQ26" i="1"/>
  <c r="BJ26" i="1" s="1"/>
  <c r="AR26" i="1"/>
  <c r="BK26" i="1" s="1"/>
  <c r="AS26" i="1"/>
  <c r="BL26" i="1" s="1"/>
  <c r="AT26" i="1"/>
  <c r="BM26" i="1" s="1"/>
  <c r="AU26" i="1"/>
  <c r="BN26" i="1" s="1"/>
  <c r="AV26" i="1"/>
  <c r="BO26" i="1" s="1"/>
  <c r="AW26" i="1"/>
  <c r="BP26" i="1" s="1"/>
  <c r="AX26" i="1"/>
  <c r="BQ26" i="1" s="1"/>
  <c r="AY26" i="1"/>
  <c r="BR26" i="1" s="1"/>
  <c r="AZ26" i="1"/>
  <c r="BS26" i="1" s="1"/>
  <c r="BA26" i="1"/>
  <c r="BT26" i="1" s="1"/>
  <c r="AK27" i="1"/>
  <c r="BD27" i="1" s="1"/>
  <c r="AL27" i="1"/>
  <c r="BE27" i="1" s="1"/>
  <c r="AM27" i="1"/>
  <c r="BF27" i="1" s="1"/>
  <c r="AN27" i="1"/>
  <c r="BG27" i="1" s="1"/>
  <c r="AO27" i="1"/>
  <c r="BH27" i="1" s="1"/>
  <c r="AP27" i="1"/>
  <c r="BI27" i="1" s="1"/>
  <c r="AQ27" i="1"/>
  <c r="BJ27" i="1" s="1"/>
  <c r="AR27" i="1"/>
  <c r="BK27" i="1" s="1"/>
  <c r="AS27" i="1"/>
  <c r="BL27" i="1" s="1"/>
  <c r="AT27" i="1"/>
  <c r="BM27" i="1" s="1"/>
  <c r="AU27" i="1"/>
  <c r="BN27" i="1" s="1"/>
  <c r="AV27" i="1"/>
  <c r="BO27" i="1" s="1"/>
  <c r="AW27" i="1"/>
  <c r="BP27" i="1" s="1"/>
  <c r="AX27" i="1"/>
  <c r="BQ27" i="1" s="1"/>
  <c r="AY27" i="1"/>
  <c r="BR27" i="1" s="1"/>
  <c r="AZ27" i="1"/>
  <c r="BS27" i="1" s="1"/>
  <c r="BA27" i="1"/>
  <c r="BT27" i="1" s="1"/>
  <c r="AJ9" i="1"/>
  <c r="BC9" i="1" s="1"/>
  <c r="AJ10" i="1"/>
  <c r="BC10" i="1" s="1"/>
  <c r="AJ11" i="1"/>
  <c r="AJ12" i="1"/>
  <c r="BC12" i="1" s="1"/>
  <c r="AJ13" i="1"/>
  <c r="BC13" i="1" s="1"/>
  <c r="AJ14" i="1"/>
  <c r="BC14" i="1" s="1"/>
  <c r="AJ15" i="1"/>
  <c r="BC15" i="1" s="1"/>
  <c r="AJ16" i="1"/>
  <c r="BC16" i="1" s="1"/>
  <c r="AJ17" i="1"/>
  <c r="BC17" i="1" s="1"/>
  <c r="AJ18" i="1"/>
  <c r="BC18" i="1" s="1"/>
  <c r="AJ19" i="1"/>
  <c r="AJ20" i="1"/>
  <c r="BC20" i="1" s="1"/>
  <c r="AJ21" i="1"/>
  <c r="BC21" i="1" s="1"/>
  <c r="AJ22" i="1"/>
  <c r="BC22" i="1" s="1"/>
  <c r="AJ23" i="1"/>
  <c r="BC23" i="1" s="1"/>
  <c r="AJ24" i="1"/>
  <c r="BC24" i="1" s="1"/>
  <c r="AJ25" i="1"/>
  <c r="BC25" i="1" s="1"/>
  <c r="AJ26" i="1"/>
  <c r="BC26" i="1" s="1"/>
  <c r="AJ27" i="1"/>
  <c r="BC27" i="1" s="1"/>
  <c r="BC8" i="1"/>
  <c r="BC28" i="1" l="1"/>
  <c r="BC29" i="1" s="1"/>
  <c r="BR28" i="1"/>
  <c r="BN28" i="1"/>
  <c r="BJ28" i="1"/>
  <c r="BF28" i="1"/>
  <c r="BF29" i="1" s="1"/>
  <c r="BQ28" i="1"/>
  <c r="BQ29" i="1" s="1"/>
  <c r="BM28" i="1"/>
  <c r="BM29" i="1" s="1"/>
  <c r="BI28" i="1"/>
  <c r="BE28" i="1"/>
  <c r="BE29" i="1" s="1"/>
  <c r="BT28" i="1"/>
  <c r="BT29" i="1" s="1"/>
  <c r="BP28" i="1"/>
  <c r="BP29" i="1" s="1"/>
  <c r="BL28" i="1"/>
  <c r="BL29" i="1" s="1"/>
  <c r="BH28" i="1"/>
  <c r="BH29" i="1" s="1"/>
  <c r="BD28" i="1"/>
  <c r="BD29" i="1" s="1"/>
  <c r="BS28" i="1"/>
  <c r="BS29" i="1" s="1"/>
  <c r="BO28" i="1"/>
  <c r="BO29" i="1" s="1"/>
  <c r="BK28" i="1"/>
  <c r="BK29" i="1" s="1"/>
  <c r="BG28" i="1"/>
  <c r="BG29" i="1" s="1"/>
  <c r="BI29" i="1" l="1"/>
  <c r="BJ29" i="1"/>
  <c r="BN29" i="1"/>
  <c r="BR29" i="1"/>
  <c r="I28" i="1" l="1"/>
  <c r="J28" i="1"/>
  <c r="M28" i="1"/>
  <c r="N28" i="1"/>
  <c r="L28" i="1"/>
  <c r="K28" i="1"/>
  <c r="H28" i="1"/>
  <c r="G28" i="1"/>
  <c r="O27" i="1"/>
  <c r="O26" i="1"/>
  <c r="O24" i="1"/>
  <c r="O23" i="1"/>
  <c r="O22" i="1"/>
  <c r="O21" i="1"/>
  <c r="O20" i="1"/>
  <c r="O18" i="1"/>
  <c r="O17" i="1"/>
  <c r="O16" i="1"/>
  <c r="O12" i="1"/>
  <c r="O8" i="1"/>
  <c r="F28" i="1" l="1"/>
  <c r="O28" i="1" s="1"/>
  <c r="D11" i="1" s="1"/>
  <c r="D19" i="1" l="1"/>
  <c r="D28" i="1"/>
  <c r="D17" i="1"/>
  <c r="D26" i="1"/>
  <c r="D20" i="1"/>
  <c r="D25" i="1"/>
  <c r="D15" i="1"/>
  <c r="D16" i="1"/>
  <c r="D9" i="1"/>
  <c r="D8" i="1"/>
  <c r="D23" i="1"/>
  <c r="D22" i="1"/>
  <c r="D24" i="1"/>
  <c r="D10" i="1"/>
  <c r="D21" i="1"/>
  <c r="D14" i="1"/>
  <c r="D18" i="1"/>
  <c r="D12" i="1"/>
  <c r="BV12" i="1" s="1"/>
  <c r="D13" i="1"/>
  <c r="D27" i="1"/>
  <c r="CF27" i="1" l="1"/>
  <c r="CJ27" i="1"/>
  <c r="BZ27" i="1"/>
  <c r="CD27" i="1"/>
  <c r="CG27" i="1"/>
  <c r="CK27" i="1"/>
  <c r="BW27" i="1"/>
  <c r="CA27" i="1"/>
  <c r="CE27" i="1"/>
  <c r="CI27" i="1"/>
  <c r="CM27" i="1"/>
  <c r="BY27" i="1"/>
  <c r="CC27" i="1"/>
  <c r="CB27" i="1"/>
  <c r="CH27" i="1"/>
  <c r="CL27" i="1"/>
  <c r="BV27" i="1"/>
  <c r="BX27" i="1"/>
  <c r="CF22" i="1"/>
  <c r="CJ22" i="1"/>
  <c r="BW22" i="1"/>
  <c r="CA22" i="1"/>
  <c r="CE22" i="1"/>
  <c r="CG22" i="1"/>
  <c r="CK22" i="1"/>
  <c r="BX22" i="1"/>
  <c r="CB22" i="1"/>
  <c r="CI22" i="1"/>
  <c r="CM22" i="1"/>
  <c r="BZ22" i="1"/>
  <c r="CD22" i="1"/>
  <c r="CL22" i="1"/>
  <c r="BY22" i="1"/>
  <c r="CC22" i="1"/>
  <c r="BV22" i="1"/>
  <c r="CH22" i="1"/>
  <c r="CF13" i="1"/>
  <c r="CJ13" i="1"/>
  <c r="BW13" i="1"/>
  <c r="CA13" i="1"/>
  <c r="CE13" i="1"/>
  <c r="BV13" i="1"/>
  <c r="CG13" i="1"/>
  <c r="CK13" i="1"/>
  <c r="BX13" i="1"/>
  <c r="CB13" i="1"/>
  <c r="CI13" i="1"/>
  <c r="CM13" i="1"/>
  <c r="BZ13" i="1"/>
  <c r="CD13" i="1"/>
  <c r="CL13" i="1"/>
  <c r="BY13" i="1"/>
  <c r="CH13" i="1"/>
  <c r="CC13" i="1"/>
  <c r="CF21" i="1"/>
  <c r="CJ21" i="1"/>
  <c r="BX21" i="1"/>
  <c r="CB21" i="1"/>
  <c r="CG21" i="1"/>
  <c r="CK21" i="1"/>
  <c r="BY21" i="1"/>
  <c r="CC21" i="1"/>
  <c r="CI21" i="1"/>
  <c r="CM21" i="1"/>
  <c r="BW21" i="1"/>
  <c r="CA21" i="1"/>
  <c r="CE21" i="1"/>
  <c r="BV21" i="1"/>
  <c r="CH21" i="1"/>
  <c r="CL21" i="1"/>
  <c r="BZ21" i="1"/>
  <c r="CD21" i="1"/>
  <c r="CF23" i="1"/>
  <c r="CJ23" i="1"/>
  <c r="BZ23" i="1"/>
  <c r="CD23" i="1"/>
  <c r="CG23" i="1"/>
  <c r="CK23" i="1"/>
  <c r="BW23" i="1"/>
  <c r="CA23" i="1"/>
  <c r="CE23" i="1"/>
  <c r="CI23" i="1"/>
  <c r="CM23" i="1"/>
  <c r="BY23" i="1"/>
  <c r="CC23" i="1"/>
  <c r="CH23" i="1"/>
  <c r="CL23" i="1"/>
  <c r="BX23" i="1"/>
  <c r="BV23" i="1"/>
  <c r="CB23" i="1"/>
  <c r="CF15" i="1"/>
  <c r="CJ15" i="1"/>
  <c r="BY15" i="1"/>
  <c r="CC15" i="1"/>
  <c r="CG15" i="1"/>
  <c r="CK15" i="1"/>
  <c r="BZ15" i="1"/>
  <c r="CD15" i="1"/>
  <c r="CI15" i="1"/>
  <c r="CM15" i="1"/>
  <c r="BX15" i="1"/>
  <c r="CB15" i="1"/>
  <c r="CL15" i="1"/>
  <c r="CE15" i="1"/>
  <c r="BW15" i="1"/>
  <c r="CA15" i="1"/>
  <c r="CH15" i="1"/>
  <c r="BV15" i="1"/>
  <c r="CF17" i="1"/>
  <c r="CJ17" i="1"/>
  <c r="BW17" i="1"/>
  <c r="CA17" i="1"/>
  <c r="CE17" i="1"/>
  <c r="CG17" i="1"/>
  <c r="CK17" i="1"/>
  <c r="BX17" i="1"/>
  <c r="CB17" i="1"/>
  <c r="CI17" i="1"/>
  <c r="CM17" i="1"/>
  <c r="BZ17" i="1"/>
  <c r="CD17" i="1"/>
  <c r="CL17" i="1"/>
  <c r="CC17" i="1"/>
  <c r="BV17" i="1"/>
  <c r="BY17" i="1"/>
  <c r="CH17" i="1"/>
  <c r="CF16" i="1"/>
  <c r="CJ16" i="1"/>
  <c r="BX16" i="1"/>
  <c r="CB16" i="1"/>
  <c r="CG16" i="1"/>
  <c r="CK16" i="1"/>
  <c r="BY16" i="1"/>
  <c r="CC16" i="1"/>
  <c r="CI16" i="1"/>
  <c r="CM16" i="1"/>
  <c r="BW16" i="1"/>
  <c r="CA16" i="1"/>
  <c r="CE16" i="1"/>
  <c r="BV16" i="1"/>
  <c r="CH16" i="1"/>
  <c r="BZ16" i="1"/>
  <c r="CL16" i="1"/>
  <c r="CD16" i="1"/>
  <c r="CF10" i="1"/>
  <c r="CJ10" i="1"/>
  <c r="BY10" i="1"/>
  <c r="CC10" i="1"/>
  <c r="CG10" i="1"/>
  <c r="CK10" i="1"/>
  <c r="BZ10" i="1"/>
  <c r="CD10" i="1"/>
  <c r="CI10" i="1"/>
  <c r="CM10" i="1"/>
  <c r="BX10" i="1"/>
  <c r="CB10" i="1"/>
  <c r="CL10" i="1"/>
  <c r="BW10" i="1"/>
  <c r="CA10" i="1"/>
  <c r="BV10" i="1"/>
  <c r="CH10" i="1"/>
  <c r="CE10" i="1"/>
  <c r="CF8" i="1"/>
  <c r="CJ8" i="1"/>
  <c r="BW8" i="1"/>
  <c r="CA8" i="1"/>
  <c r="CE8" i="1"/>
  <c r="CG8" i="1"/>
  <c r="CK8" i="1"/>
  <c r="BX8" i="1"/>
  <c r="CB8" i="1"/>
  <c r="CI8" i="1"/>
  <c r="CM8" i="1"/>
  <c r="BZ8" i="1"/>
  <c r="CD8" i="1"/>
  <c r="CL8" i="1"/>
  <c r="BY8" i="1"/>
  <c r="CC8" i="1"/>
  <c r="BV8" i="1"/>
  <c r="CH8" i="1"/>
  <c r="CF25" i="1"/>
  <c r="CJ25" i="1"/>
  <c r="BX25" i="1"/>
  <c r="CB25" i="1"/>
  <c r="CG25" i="1"/>
  <c r="CK25" i="1"/>
  <c r="BY25" i="1"/>
  <c r="CC25" i="1"/>
  <c r="CI25" i="1"/>
  <c r="CM25" i="1"/>
  <c r="BW25" i="1"/>
  <c r="CA25" i="1"/>
  <c r="CE25" i="1"/>
  <c r="CD25" i="1"/>
  <c r="BV25" i="1"/>
  <c r="CH25" i="1"/>
  <c r="CL25" i="1"/>
  <c r="BZ25" i="1"/>
  <c r="CF14" i="1"/>
  <c r="CJ14" i="1"/>
  <c r="BZ14" i="1"/>
  <c r="CD14" i="1"/>
  <c r="CG14" i="1"/>
  <c r="CK14" i="1"/>
  <c r="BW14" i="1"/>
  <c r="CA14" i="1"/>
  <c r="CE14" i="1"/>
  <c r="BV14" i="1"/>
  <c r="CI14" i="1"/>
  <c r="CM14" i="1"/>
  <c r="BY14" i="1"/>
  <c r="CC14" i="1"/>
  <c r="BX14" i="1"/>
  <c r="CH14" i="1"/>
  <c r="CB14" i="1"/>
  <c r="CL14" i="1"/>
  <c r="CF26" i="1"/>
  <c r="CJ26" i="1"/>
  <c r="BW26" i="1"/>
  <c r="CA26" i="1"/>
  <c r="CE26" i="1"/>
  <c r="CG26" i="1"/>
  <c r="CK26" i="1"/>
  <c r="BX26" i="1"/>
  <c r="CB26" i="1"/>
  <c r="CI26" i="1"/>
  <c r="CM26" i="1"/>
  <c r="BZ26" i="1"/>
  <c r="CD26" i="1"/>
  <c r="CL26" i="1"/>
  <c r="BY26" i="1"/>
  <c r="BV26" i="1"/>
  <c r="CC26" i="1"/>
  <c r="CH26" i="1"/>
  <c r="CF12" i="1"/>
  <c r="CJ12" i="1"/>
  <c r="BX12" i="1"/>
  <c r="CB12" i="1"/>
  <c r="CG12" i="1"/>
  <c r="CK12" i="1"/>
  <c r="BY12" i="1"/>
  <c r="CC12" i="1"/>
  <c r="CI12" i="1"/>
  <c r="CM12" i="1"/>
  <c r="BW12" i="1"/>
  <c r="CA12" i="1"/>
  <c r="CE12" i="1"/>
  <c r="BZ12" i="1"/>
  <c r="CH12" i="1"/>
  <c r="CD12" i="1"/>
  <c r="CL12" i="1"/>
  <c r="CF18" i="1"/>
  <c r="CJ18" i="1"/>
  <c r="BZ18" i="1"/>
  <c r="CD18" i="1"/>
  <c r="CG18" i="1"/>
  <c r="CK18" i="1"/>
  <c r="BW18" i="1"/>
  <c r="CA18" i="1"/>
  <c r="CE18" i="1"/>
  <c r="CI18" i="1"/>
  <c r="CM18" i="1"/>
  <c r="BY18" i="1"/>
  <c r="CC18" i="1"/>
  <c r="CH18" i="1"/>
  <c r="BX18" i="1"/>
  <c r="CL18" i="1"/>
  <c r="CB18" i="1"/>
  <c r="BV18" i="1"/>
  <c r="CF24" i="1"/>
  <c r="CJ24" i="1"/>
  <c r="BY24" i="1"/>
  <c r="CC24" i="1"/>
  <c r="CG24" i="1"/>
  <c r="CK24" i="1"/>
  <c r="BZ24" i="1"/>
  <c r="CD24" i="1"/>
  <c r="CI24" i="1"/>
  <c r="CM24" i="1"/>
  <c r="BX24" i="1"/>
  <c r="CB24" i="1"/>
  <c r="CL24" i="1"/>
  <c r="BW24" i="1"/>
  <c r="CA24" i="1"/>
  <c r="CE24" i="1"/>
  <c r="BV24" i="1"/>
  <c r="CH24" i="1"/>
  <c r="CF9" i="1"/>
  <c r="CJ9" i="1"/>
  <c r="BZ9" i="1"/>
  <c r="CD9" i="1"/>
  <c r="CG9" i="1"/>
  <c r="CK9" i="1"/>
  <c r="BW9" i="1"/>
  <c r="CA9" i="1"/>
  <c r="CE9" i="1"/>
  <c r="BV9" i="1"/>
  <c r="CI9" i="1"/>
  <c r="CM9" i="1"/>
  <c r="BY9" i="1"/>
  <c r="CC9" i="1"/>
  <c r="CB9" i="1"/>
  <c r="CH9" i="1"/>
  <c r="CL9" i="1"/>
  <c r="BX9" i="1"/>
  <c r="CF20" i="1"/>
  <c r="CJ20" i="1"/>
  <c r="BY20" i="1"/>
  <c r="CC20" i="1"/>
  <c r="CG20" i="1"/>
  <c r="CK20" i="1"/>
  <c r="BZ20" i="1"/>
  <c r="CD20" i="1"/>
  <c r="CI20" i="1"/>
  <c r="CM20" i="1"/>
  <c r="BX20" i="1"/>
  <c r="CB20" i="1"/>
  <c r="CL20" i="1"/>
  <c r="CA20" i="1"/>
  <c r="CE20" i="1"/>
  <c r="CH20" i="1"/>
  <c r="BV20" i="1"/>
  <c r="BW20" i="1"/>
  <c r="CI28" i="1" l="1"/>
  <c r="CG28" i="1"/>
  <c r="CL28" i="1"/>
  <c r="CJ28" i="1"/>
  <c r="BV28" i="1"/>
  <c r="BV29" i="1" s="1"/>
  <c r="CD28" i="1"/>
  <c r="CE28" i="1"/>
  <c r="CF28" i="1"/>
  <c r="CF29" i="1" s="1"/>
  <c r="CI29" i="1"/>
  <c r="CB28" i="1"/>
  <c r="CB29" i="1" s="1"/>
  <c r="CC28" i="1"/>
  <c r="BZ28" i="1"/>
  <c r="BZ29" i="1" s="1"/>
  <c r="CA28" i="1"/>
  <c r="CA29" i="1" s="1"/>
  <c r="CH28" i="1"/>
  <c r="CH29" i="1" s="1"/>
  <c r="CG29" i="1"/>
  <c r="BX28" i="1"/>
  <c r="BX29" i="1" s="1"/>
  <c r="BY28" i="1"/>
  <c r="BY29" i="1" s="1"/>
  <c r="CM28" i="1"/>
  <c r="CM29" i="1" s="1"/>
  <c r="CK28" i="1"/>
  <c r="CK29" i="1" s="1"/>
  <c r="BW28" i="1"/>
  <c r="BW29" i="1" s="1"/>
  <c r="CC29" i="1" l="1"/>
  <c r="CD29" i="1"/>
  <c r="CJ29" i="1"/>
  <c r="CE29" i="1"/>
  <c r="CL29" i="1"/>
</calcChain>
</file>

<file path=xl/sharedStrings.xml><?xml version="1.0" encoding="utf-8"?>
<sst xmlns="http://schemas.openxmlformats.org/spreadsheetml/2006/main" count="228" uniqueCount="122">
  <si>
    <t>nainen,</t>
  </si>
  <si>
    <t>mies,</t>
  </si>
  <si>
    <t>nainen</t>
  </si>
  <si>
    <t>mies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</si>
  <si>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</si>
  <si>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</si>
  <si>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</si>
  <si>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</si>
  <si>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</si>
  <si>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</si>
  <si>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</si>
  <si>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</si>
  <si>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</si>
  <si>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</si>
  <si>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</si>
  <si>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</si>
  <si>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</si>
  <si>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</si>
  <si>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</si>
  <si>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</si>
  <si>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2000</t>
  </si>
  <si>
    <t>01</t>
  </si>
  <si>
    <t>ELINTARVIKKEET JA ALKOHOLITTOMAT JUOMAT</t>
  </si>
  <si>
    <t>02</t>
  </si>
  <si>
    <t>ALKOHOLIJUOMAT JA TUPAKKA</t>
  </si>
  <si>
    <t>03</t>
  </si>
  <si>
    <t>VAATETUS JA JALKINEET</t>
  </si>
  <si>
    <t>04</t>
  </si>
  <si>
    <t>04.1</t>
  </si>
  <si>
    <t>Asuntojen vuokrat</t>
  </si>
  <si>
    <t>04.2</t>
  </si>
  <si>
    <t>Omistusasuminen</t>
  </si>
  <si>
    <t>04.3</t>
  </si>
  <si>
    <t>Asunnon huolto ja korjaus</t>
  </si>
  <si>
    <t>04.4</t>
  </si>
  <si>
    <t>Vesi ja muut asumispalvelut</t>
  </si>
  <si>
    <t>04.5</t>
  </si>
  <si>
    <t>Sähkö, ja muut polttoainet</t>
  </si>
  <si>
    <t>05</t>
  </si>
  <si>
    <t>KALUSTEET, KOTITALOUSKONEET JA YLEINEN KODINHOITO</t>
  </si>
  <si>
    <t>06</t>
  </si>
  <si>
    <t>TERVEYS</t>
  </si>
  <si>
    <t>07</t>
  </si>
  <si>
    <t>LIIKENNE</t>
  </si>
  <si>
    <t>07.1</t>
  </si>
  <si>
    <t>Ajoneuvon hankinta</t>
  </si>
  <si>
    <t>07.2</t>
  </si>
  <si>
    <t>Yksityisajoneuvojen käyttö</t>
  </si>
  <si>
    <t>07.3</t>
  </si>
  <si>
    <t>Julkinen liikenne</t>
  </si>
  <si>
    <t>08</t>
  </si>
  <si>
    <t>VIESTINTÄ</t>
  </si>
  <si>
    <t>09</t>
  </si>
  <si>
    <t>KULTTUURI JA VAPAA-AIKA</t>
  </si>
  <si>
    <t>10</t>
  </si>
  <si>
    <t>KOULUTUS</t>
  </si>
  <si>
    <t>11</t>
  </si>
  <si>
    <t>RAVINTOLAT JA HOTELLIT</t>
  </si>
  <si>
    <t>12</t>
  </si>
  <si>
    <t>MUUT TAVARAT JA PALVELUT</t>
  </si>
  <si>
    <t>Yhteensä</t>
  </si>
  <si>
    <t>Vuosimuutos</t>
  </si>
  <si>
    <t>ASUMINEN, VESI, SÄHKÖ JA MUUT</t>
  </si>
  <si>
    <t>Yksin</t>
  </si>
  <si>
    <t>Lapsiperhe</t>
  </si>
  <si>
    <t>kunta</t>
  </si>
  <si>
    <t>huoltaja</t>
  </si>
  <si>
    <t>YHTEENSÄ</t>
  </si>
  <si>
    <t>Kuluttaja-</t>
  </si>
  <si>
    <t>hinta-</t>
  </si>
  <si>
    <t>indeksi</t>
  </si>
  <si>
    <t>Kohtuu-</t>
  </si>
  <si>
    <t>budjetti</t>
  </si>
  <si>
    <t>Painorakenne 2013, %</t>
  </si>
  <si>
    <t>Paris-</t>
  </si>
  <si>
    <t>Yksin-</t>
  </si>
  <si>
    <t>(lapset</t>
  </si>
  <si>
    <t>10v, 14v)</t>
  </si>
  <si>
    <t>4v, 10v)</t>
  </si>
  <si>
    <t>14v, 16v)</t>
  </si>
  <si>
    <t>(yhteensä)</t>
  </si>
  <si>
    <t>asuva</t>
  </si>
  <si>
    <t>alle 45v</t>
  </si>
  <si>
    <t>yli 65v</t>
  </si>
  <si>
    <t>yli 50v</t>
  </si>
  <si>
    <t>(lapset 10v,</t>
  </si>
  <si>
    <t>15v, 17v)</t>
  </si>
  <si>
    <t>Kuluttajahintaindeksin nimike</t>
  </si>
  <si>
    <t>Kuluttajahintaindeksi, 2000 = 100</t>
  </si>
  <si>
    <t>Kohtuubudjetin hintaindeksi</t>
  </si>
  <si>
    <t>Kuluttajahintaindeksi</t>
  </si>
  <si>
    <t>budjetin</t>
  </si>
  <si>
    <t>hintaindeksi</t>
  </si>
  <si>
    <t>Hintaindeksien painorakenteet 2013</t>
  </si>
  <si>
    <t>Esimerkkitalouksien viitebudjetit, euroa/kk</t>
  </si>
  <si>
    <t>Prosenttia</t>
  </si>
  <si>
    <t>keskikasvu 2000-2017 kohtuubudjetti %</t>
  </si>
  <si>
    <t>Khi 2013 painoilla</t>
  </si>
  <si>
    <t>Kohtuubudjetti / khi 2000 = 100</t>
  </si>
  <si>
    <t>Kohtuubudjetti / khi 2013 painoin</t>
  </si>
  <si>
    <t>Khi 2000 = 100</t>
  </si>
  <si>
    <t>Khi 2013 painoin</t>
  </si>
  <si>
    <t>keskikasvu 2000-2017 khi 2013 painoin %</t>
  </si>
  <si>
    <t>Kohtuubudjetin 2013 painoilla aggregoidut sarjat ja niiden muuttaminen lopuksi 2000=100 sarjaksi</t>
  </si>
  <si>
    <t xml:space="preserve">Kuluttajahintaindeksi 2013 = 100, skaalattu khi:stä 2000 = 100 </t>
  </si>
  <si>
    <t>KHI 2013 painoilla aggregoidut sarjat ja niiden muuttaminen lopuksi 2000 = 100 sarjaksi</t>
  </si>
  <si>
    <t>2013 = 100</t>
  </si>
  <si>
    <t>2000 = 100</t>
  </si>
  <si>
    <t>Virallinen köyhyysraja 2013, euroa/kk</t>
  </si>
  <si>
    <t>keskikasvu 2000-2017 khi 2000 = 100, %</t>
  </si>
  <si>
    <t>Hintaero</t>
  </si>
  <si>
    <t>II</t>
  </si>
  <si>
    <t>I</t>
  </si>
  <si>
    <t>Tulonjakotilasto</t>
  </si>
  <si>
    <t>I desiili (pienituloisin 10 %)</t>
  </si>
  <si>
    <t>II desiili</t>
  </si>
  <si>
    <t>euroa/vuosi</t>
  </si>
  <si>
    <t>Käytettävissä olevat rahatulot (ml. myyntivoitot) vuoden 2016 rahassa</t>
  </si>
  <si>
    <t>sama indeksinä</t>
  </si>
  <si>
    <t>Kohtuubudjetti / khi</t>
  </si>
  <si>
    <t>Reaalitulojen kehitys</t>
  </si>
  <si>
    <t>kohtuubudjetin hinnoilla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</si>
</sst>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D7D7D7"/>
      </left>
      <right style="medium">
        <color rgb="FFD7D7D7"/>
      </right>
      <top style="medium">
        <color rgb="FFD7D7D7"/>
      </top>
      <bottom style="medium">
        <color rgb="FFD7D7D7"/>
      </bottom>
      <diagonal/>
    </border>
  </borders>
  <cellStyleXfs count="1">
    <xf numFmtId="0" fontId="0" fillId="0" borderId="0"/>
  </cellStyleXfs>
  <cellXfs count="47">
    <xf numFmtId="0" fontId="0" fillId="0" borderId="0" xfId="0"/>
    <xf numFmtId="164" fontId="2" fillId="0" borderId="0" xfId="0" applyNumberFormat="1" applyFont="1" applyFill="1" applyBorder="1" applyAlignment="1">
      <alignment vertical="center" wrapText="1"/>
    </xf>
    <xf numFmtId="0" fontId="0" fillId="0" borderId="0" xfId="0" applyFont="1" applyFill="1" applyProtection="1"/>
    <xf numFmtId="164" fontId="0" fillId="0" borderId="0" xfId="0" applyNumberFormat="1" applyFo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Protection="1"/>
    <xf numFmtId="0" fontId="0" fillId="0" borderId="0" xfId="0" applyNumberFormat="1" applyFont="1"/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 wrapText="1"/>
    </xf>
    <xf numFmtId="0" fontId="3" fillId="0" borderId="0" xfId="0" applyFont="1" applyFill="1" applyBorder="1" applyProtection="1"/>
    <xf numFmtId="1" fontId="0" fillId="0" borderId="0" xfId="0" applyNumberFormat="1" applyFont="1"/>
    <xf numFmtId="0" fontId="3" fillId="0" borderId="0" xfId="0" applyNumberFormat="1" applyFont="1" applyFill="1" applyProtection="1"/>
    <xf numFmtId="0" fontId="0" fillId="0" borderId="0" xfId="0" applyFont="1" applyFill="1"/>
    <xf numFmtId="0" fontId="1" fillId="0" borderId="0" xfId="0" applyFont="1" applyFill="1"/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left"/>
    </xf>
    <xf numFmtId="0" fontId="3" fillId="0" borderId="1" xfId="0" quotePrefix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quotePrefix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165" fontId="0" fillId="0" borderId="0" xfId="0" applyNumberFormat="1" applyFont="1" applyFill="1"/>
    <xf numFmtId="164" fontId="0" fillId="0" borderId="0" xfId="0" applyNumberFormat="1" applyFont="1" applyFill="1"/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/>
    <xf numFmtId="2" fontId="2" fillId="0" borderId="0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16" fontId="2" fillId="0" borderId="1" xfId="0" quotePrefix="1" applyNumberFormat="1" applyFont="1" applyFill="1" applyBorder="1" applyAlignment="1">
      <alignment vertical="center"/>
    </xf>
    <xf numFmtId="0" fontId="2" fillId="0" borderId="1" xfId="0" quotePrefix="1" applyFont="1" applyFill="1" applyBorder="1" applyAlignment="1">
      <alignment vertical="center" wrapText="1"/>
    </xf>
    <xf numFmtId="2" fontId="4" fillId="0" borderId="0" xfId="0" applyNumberFormat="1" applyFont="1" applyFill="1" applyBorder="1" applyAlignment="1">
      <alignment vertical="center" wrapText="1"/>
    </xf>
    <xf numFmtId="1" fontId="0" fillId="0" borderId="0" xfId="0" applyNumberFormat="1" applyFont="1" applyFill="1"/>
    <xf numFmtId="2" fontId="0" fillId="0" borderId="0" xfId="0" applyNumberFormat="1" applyFont="1" applyFill="1"/>
    <xf numFmtId="166" fontId="0" fillId="0" borderId="0" xfId="0" applyNumberFormat="1" applyFont="1" applyFill="1"/>
    <xf numFmtId="1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Protection="1"/>
    <xf numFmtId="0" fontId="0" fillId="0" borderId="0" xfId="0" applyFill="1" applyProtection="1"/>
    <xf numFmtId="0" fontId="6" fillId="0" borderId="0" xfId="0" applyFont="1" applyFill="1" applyProtection="1"/>
    <xf numFmtId="3" fontId="0" fillId="0" borderId="0" xfId="0" applyNumberFormat="1" applyFill="1" applyProtection="1"/>
    <xf numFmtId="165" fontId="0" fillId="0" borderId="0" xfId="0" applyNumberFormat="1"/>
    <xf numFmtId="164" fontId="0" fillId="0" borderId="0" xfId="0" applyNumberFormat="1"/>
    <xf numFmtId="0" fontId="1" fillId="0" borderId="0" xfId="0" applyFont="1"/>
    <xf numFmtId="0" fontId="7" fillId="0" borderId="0" xfId="0" applyFont="1" applyFill="1" applyProtection="1"/>
    <xf numFmtId="0" fontId="0" fillId="0" borderId="0" xfId="0" applyFont="1"/>
    <xf numFmtId="164" fontId="0" fillId="0" borderId="0" xfId="0" applyNumberFormat="1" applyFill="1" applyProtection="1"/>
    <xf numFmtId="2" fontId="0" fillId="0" borderId="0" xfId="0" applyNumberFormat="1" applyFont="1" applyFill="1" applyProtection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K19" sqref="K19"/>
    </sheetView>
  </sheetViews>
  <sheetFormatPr defaultRowHeight="15" x14ac:dyDescent="0.25"/>
  <cols>
    <col min="1" max="1" width="53.7109375" customWidth="1"/>
    <col min="2" max="2" width="11.7109375" customWidth="1"/>
    <col min="3" max="3" width="12.85546875" customWidth="1"/>
  </cols>
  <sheetData>
    <row r="1" spans="1:3" ht="16.5" customHeight="1" x14ac:dyDescent="0.25">
      <c r="A1" s="6" t="s">
        <v>93</v>
      </c>
      <c r="B1" s="6" t="s">
        <v>68</v>
      </c>
      <c r="C1" s="6" t="s">
        <v>71</v>
      </c>
    </row>
    <row r="2" spans="1:3" ht="16.5" customHeight="1" x14ac:dyDescent="0.25">
      <c r="A2" s="6" t="s">
        <v>95</v>
      </c>
      <c r="B2" s="6" t="s">
        <v>69</v>
      </c>
      <c r="C2" s="6" t="s">
        <v>91</v>
      </c>
    </row>
    <row r="3" spans="1:3" ht="16.5" customHeight="1" x14ac:dyDescent="0.25">
      <c r="A3" s="6"/>
      <c r="B3" s="6" t="s">
        <v>70</v>
      </c>
      <c r="C3" s="6" t="s">
        <v>92</v>
      </c>
    </row>
    <row r="4" spans="1:3" ht="16.5" customHeight="1" x14ac:dyDescent="0.25">
      <c r="A4" s="8"/>
      <c r="B4" s="10"/>
      <c r="C4" s="6"/>
    </row>
    <row r="5" spans="1:3" ht="16.5" customHeight="1" x14ac:dyDescent="0.25">
      <c r="A5" s="9" t="s">
        <v>22</v>
      </c>
      <c r="B5" s="1">
        <v>13.9</v>
      </c>
      <c r="C5" s="3">
        <v>19.677325014622735</v>
      </c>
    </row>
    <row r="6" spans="1:3" ht="16.5" customHeight="1" x14ac:dyDescent="0.25">
      <c r="A6" s="9" t="s">
        <v>24</v>
      </c>
      <c r="B6" s="1">
        <v>5.5</v>
      </c>
      <c r="C6" s="3">
        <v>0</v>
      </c>
    </row>
    <row r="7" spans="1:3" ht="16.5" customHeight="1" x14ac:dyDescent="0.25">
      <c r="A7" s="9" t="s">
        <v>26</v>
      </c>
      <c r="B7" s="1">
        <v>5.4</v>
      </c>
      <c r="C7" s="3">
        <v>6.0148177032559955</v>
      </c>
    </row>
    <row r="8" spans="1:3" ht="16.5" customHeight="1" x14ac:dyDescent="0.25">
      <c r="A8" s="9" t="s">
        <v>62</v>
      </c>
      <c r="B8" s="1">
        <v>22.1</v>
      </c>
      <c r="C8" s="3">
        <v>36.259504776759606</v>
      </c>
    </row>
    <row r="9" spans="1:3" ht="16.5" customHeight="1" x14ac:dyDescent="0.25">
      <c r="A9" s="9" t="s">
        <v>29</v>
      </c>
      <c r="B9" s="1">
        <v>7.6</v>
      </c>
      <c r="C9" s="3">
        <v>34.914213296938975</v>
      </c>
    </row>
    <row r="10" spans="1:3" ht="16.5" customHeight="1" x14ac:dyDescent="0.25">
      <c r="A10" s="9" t="s">
        <v>31</v>
      </c>
      <c r="B10" s="1">
        <v>7.9</v>
      </c>
      <c r="C10" s="3">
        <v>0</v>
      </c>
    </row>
    <row r="11" spans="1:3" ht="16.5" customHeight="1" x14ac:dyDescent="0.25">
      <c r="A11" s="9" t="s">
        <v>33</v>
      </c>
      <c r="B11" s="1">
        <v>0.7</v>
      </c>
      <c r="C11" s="3">
        <v>0</v>
      </c>
    </row>
    <row r="12" spans="1:3" ht="16.5" customHeight="1" x14ac:dyDescent="0.25">
      <c r="A12" s="9" t="s">
        <v>35</v>
      </c>
      <c r="B12" s="1">
        <v>2.6</v>
      </c>
      <c r="C12" s="3">
        <v>0</v>
      </c>
    </row>
    <row r="13" spans="1:3" ht="16.5" customHeight="1" x14ac:dyDescent="0.25">
      <c r="A13" s="9" t="s">
        <v>37</v>
      </c>
      <c r="B13" s="1">
        <v>3.3</v>
      </c>
      <c r="C13" s="3">
        <v>1.3452914798206279</v>
      </c>
    </row>
    <row r="14" spans="1:3" ht="16.5" customHeight="1" x14ac:dyDescent="0.25">
      <c r="A14" s="9" t="s">
        <v>39</v>
      </c>
      <c r="B14" s="1">
        <v>5.8</v>
      </c>
      <c r="C14" s="3">
        <v>3.6215636576330668</v>
      </c>
    </row>
    <row r="15" spans="1:3" ht="16.5" customHeight="1" x14ac:dyDescent="0.25">
      <c r="A15" s="9" t="s">
        <v>41</v>
      </c>
      <c r="B15" s="1">
        <v>4.968</v>
      </c>
      <c r="C15" s="3">
        <v>2.2519009553519203</v>
      </c>
    </row>
    <row r="16" spans="1:3" ht="16.5" customHeight="1" x14ac:dyDescent="0.25">
      <c r="A16" s="9" t="s">
        <v>43</v>
      </c>
      <c r="B16" s="1">
        <v>13.5</v>
      </c>
      <c r="C16" s="3">
        <v>15.139403392474167</v>
      </c>
    </row>
    <row r="17" spans="1:3" ht="16.5" customHeight="1" x14ac:dyDescent="0.25">
      <c r="A17" s="9" t="s">
        <v>45</v>
      </c>
      <c r="B17" s="1">
        <v>3.3</v>
      </c>
      <c r="C17" s="3">
        <v>2.5833495808149736</v>
      </c>
    </row>
    <row r="18" spans="1:3" ht="16.5" customHeight="1" x14ac:dyDescent="0.25">
      <c r="A18" s="9" t="s">
        <v>47</v>
      </c>
      <c r="B18" s="1">
        <v>7.7</v>
      </c>
      <c r="C18" s="3">
        <v>5.7174887892376685</v>
      </c>
    </row>
    <row r="19" spans="1:3" ht="16.5" customHeight="1" x14ac:dyDescent="0.25">
      <c r="A19" s="9" t="s">
        <v>49</v>
      </c>
      <c r="B19" s="1">
        <v>2.5</v>
      </c>
      <c r="C19" s="3">
        <v>6.8385650224215251</v>
      </c>
    </row>
    <row r="20" spans="1:3" ht="16.5" customHeight="1" x14ac:dyDescent="0.25">
      <c r="A20" s="9" t="s">
        <v>51</v>
      </c>
      <c r="B20" s="1">
        <v>2.2000000000000002</v>
      </c>
      <c r="C20" s="3">
        <v>1.6523688828231624</v>
      </c>
    </row>
    <row r="21" spans="1:3" ht="16.5" customHeight="1" x14ac:dyDescent="0.25">
      <c r="A21" s="9" t="s">
        <v>53</v>
      </c>
      <c r="B21" s="1">
        <v>12.3</v>
      </c>
      <c r="C21" s="3">
        <v>5.0545915383115618</v>
      </c>
    </row>
    <row r="22" spans="1:3" ht="16.5" customHeight="1" x14ac:dyDescent="0.25">
      <c r="A22" s="9" t="s">
        <v>55</v>
      </c>
      <c r="B22" s="1">
        <v>0.50800000000000001</v>
      </c>
      <c r="C22" s="3">
        <v>0</v>
      </c>
    </row>
    <row r="23" spans="1:3" ht="16.5" customHeight="1" x14ac:dyDescent="0.25">
      <c r="A23" s="9" t="s">
        <v>57</v>
      </c>
      <c r="B23" s="1">
        <v>7.2</v>
      </c>
      <c r="C23" s="3">
        <v>6.5412361084031971</v>
      </c>
    </row>
    <row r="24" spans="1:3" ht="16.5" customHeight="1" x14ac:dyDescent="0.25">
      <c r="A24" s="9" t="s">
        <v>59</v>
      </c>
      <c r="B24" s="1">
        <v>6.74</v>
      </c>
      <c r="C24" s="3">
        <v>3.7872879703645936</v>
      </c>
    </row>
    <row r="25" spans="1:3" ht="16.5" customHeight="1" x14ac:dyDescent="0.25">
      <c r="A25" s="7" t="s">
        <v>60</v>
      </c>
      <c r="B25" s="34">
        <v>100</v>
      </c>
      <c r="C25" s="12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46"/>
  <sheetViews>
    <sheetView workbookViewId="0">
      <pane xSplit="2" ySplit="6" topLeftCell="C16" activePane="bottomRight" state="frozen"/>
      <selection pane="topRight" activeCell="C1" sqref="C1"/>
      <selection pane="bottomLeft" activeCell="A6" sqref="A6"/>
      <selection pane="bottomRight" activeCell="W34" sqref="W34"/>
    </sheetView>
  </sheetViews>
  <sheetFormatPr defaultRowHeight="15" x14ac:dyDescent="0.25"/>
  <cols>
    <col min="1" max="1" width="5.7109375" style="14" customWidth="1"/>
    <col min="2" max="2" width="52.140625" style="14" customWidth="1"/>
    <col min="3" max="3" width="10" style="14" customWidth="1"/>
    <col min="4" max="4" width="10.7109375" style="14" customWidth="1"/>
    <col min="5" max="5" width="2.7109375" style="14" customWidth="1"/>
    <col min="6" max="7" width="8.7109375" style="14" customWidth="1"/>
    <col min="8" max="8" width="8.140625" style="14" customWidth="1"/>
    <col min="9" max="9" width="7.28515625" style="14" customWidth="1"/>
    <col min="10" max="10" width="7.42578125" style="14" customWidth="1"/>
    <col min="11" max="11" width="9.140625" style="14" customWidth="1"/>
    <col min="12" max="12" width="11.42578125" style="14" customWidth="1"/>
    <col min="13" max="13" width="11.5703125" style="14" customWidth="1"/>
    <col min="14" max="14" width="11.42578125" style="14" customWidth="1"/>
    <col min="15" max="15" width="10.28515625" style="14" customWidth="1"/>
    <col min="16" max="16" width="2.5703125" style="14" customWidth="1"/>
    <col min="17" max="17" width="7.28515625" style="14" customWidth="1"/>
    <col min="18" max="34" width="7" style="14" customWidth="1"/>
    <col min="35" max="35" width="2.5703125" style="14" customWidth="1"/>
    <col min="36" max="53" width="7.85546875" style="14" customWidth="1"/>
    <col min="54" max="54" width="9.85546875" style="14" customWidth="1"/>
    <col min="55" max="72" width="7.140625" style="14" customWidth="1"/>
    <col min="73" max="73" width="3.42578125" style="14" customWidth="1"/>
    <col min="74" max="91" width="7.140625" style="14" customWidth="1"/>
    <col min="92" max="16384" width="9.140625" style="14"/>
  </cols>
  <sheetData>
    <row r="1" spans="1:91" ht="25.5" customHeight="1" x14ac:dyDescent="0.25">
      <c r="B1" s="15" t="s">
        <v>87</v>
      </c>
      <c r="C1" s="15" t="s">
        <v>73</v>
      </c>
      <c r="F1" s="15" t="s">
        <v>94</v>
      </c>
      <c r="Q1" s="5" t="s">
        <v>88</v>
      </c>
      <c r="AJ1" s="15" t="s">
        <v>104</v>
      </c>
      <c r="BC1" s="15" t="s">
        <v>105</v>
      </c>
      <c r="BV1" s="15" t="s">
        <v>103</v>
      </c>
    </row>
    <row r="2" spans="1:91" x14ac:dyDescent="0.25">
      <c r="B2" s="15"/>
      <c r="C2" s="15"/>
      <c r="F2" s="15"/>
    </row>
    <row r="3" spans="1:91" ht="17.25" customHeight="1" x14ac:dyDescent="0.25">
      <c r="F3" s="16" t="s">
        <v>63</v>
      </c>
      <c r="G3" s="16" t="s">
        <v>63</v>
      </c>
      <c r="H3" s="16" t="s">
        <v>63</v>
      </c>
      <c r="I3" s="16" t="s">
        <v>63</v>
      </c>
      <c r="J3" s="16" t="s">
        <v>74</v>
      </c>
      <c r="K3" s="16" t="s">
        <v>75</v>
      </c>
      <c r="L3" s="16" t="s">
        <v>64</v>
      </c>
      <c r="M3" s="16" t="s">
        <v>64</v>
      </c>
      <c r="N3" s="16" t="s">
        <v>64</v>
      </c>
      <c r="O3" s="16" t="s">
        <v>67</v>
      </c>
      <c r="P3" s="16"/>
      <c r="Q3" s="5">
        <v>2000</v>
      </c>
      <c r="R3" s="13">
        <v>2001</v>
      </c>
      <c r="S3" s="5" t="s">
        <v>5</v>
      </c>
      <c r="T3" s="5" t="s">
        <v>6</v>
      </c>
      <c r="U3" s="5" t="s">
        <v>7</v>
      </c>
      <c r="V3" s="5" t="s">
        <v>8</v>
      </c>
      <c r="W3" s="5" t="s">
        <v>9</v>
      </c>
      <c r="X3" s="5" t="s">
        <v>10</v>
      </c>
      <c r="Y3" s="5" t="s">
        <v>11</v>
      </c>
      <c r="Z3" s="5" t="s">
        <v>12</v>
      </c>
      <c r="AA3" s="5" t="s">
        <v>13</v>
      </c>
      <c r="AB3" s="5" t="s">
        <v>14</v>
      </c>
      <c r="AC3" s="5" t="s">
        <v>15</v>
      </c>
      <c r="AD3" s="5" t="s">
        <v>16</v>
      </c>
      <c r="AE3" s="5" t="s">
        <v>17</v>
      </c>
      <c r="AF3" s="5" t="s">
        <v>18</v>
      </c>
      <c r="AG3" s="5" t="s">
        <v>19</v>
      </c>
      <c r="AH3" s="17">
        <v>2017</v>
      </c>
      <c r="AJ3" s="11" t="s">
        <v>20</v>
      </c>
      <c r="AK3" s="11" t="s">
        <v>4</v>
      </c>
      <c r="AL3" s="5" t="s">
        <v>5</v>
      </c>
      <c r="AM3" s="5" t="s">
        <v>6</v>
      </c>
      <c r="AN3" s="5" t="s">
        <v>7</v>
      </c>
      <c r="AO3" s="5" t="s">
        <v>8</v>
      </c>
      <c r="AP3" s="5" t="s">
        <v>9</v>
      </c>
      <c r="AQ3" s="5" t="s">
        <v>10</v>
      </c>
      <c r="AR3" s="5" t="s">
        <v>11</v>
      </c>
      <c r="AS3" s="5" t="s">
        <v>12</v>
      </c>
      <c r="AT3" s="5" t="s">
        <v>13</v>
      </c>
      <c r="AU3" s="5" t="s">
        <v>14</v>
      </c>
      <c r="AV3" s="5" t="s">
        <v>15</v>
      </c>
      <c r="AW3" s="5" t="s">
        <v>16</v>
      </c>
      <c r="AX3" s="5" t="s">
        <v>17</v>
      </c>
      <c r="AY3" s="5" t="s">
        <v>18</v>
      </c>
      <c r="AZ3" s="5" t="s">
        <v>19</v>
      </c>
      <c r="BA3" s="17">
        <v>2017</v>
      </c>
      <c r="BC3" s="11" t="s">
        <v>20</v>
      </c>
      <c r="BD3" s="11" t="s">
        <v>4</v>
      </c>
      <c r="BE3" s="5" t="s">
        <v>5</v>
      </c>
      <c r="BF3" s="5" t="s">
        <v>6</v>
      </c>
      <c r="BG3" s="5" t="s">
        <v>7</v>
      </c>
      <c r="BH3" s="5" t="s">
        <v>8</v>
      </c>
      <c r="BI3" s="5" t="s">
        <v>9</v>
      </c>
      <c r="BJ3" s="5" t="s">
        <v>10</v>
      </c>
      <c r="BK3" s="5" t="s">
        <v>11</v>
      </c>
      <c r="BL3" s="5" t="s">
        <v>12</v>
      </c>
      <c r="BM3" s="5" t="s">
        <v>13</v>
      </c>
      <c r="BN3" s="5" t="s">
        <v>14</v>
      </c>
      <c r="BO3" s="5" t="s">
        <v>15</v>
      </c>
      <c r="BP3" s="5" t="s">
        <v>16</v>
      </c>
      <c r="BQ3" s="5" t="s">
        <v>17</v>
      </c>
      <c r="BR3" s="5" t="s">
        <v>18</v>
      </c>
      <c r="BS3" s="5" t="s">
        <v>19</v>
      </c>
      <c r="BT3" s="17">
        <v>2017</v>
      </c>
      <c r="BV3" s="11" t="s">
        <v>20</v>
      </c>
      <c r="BW3" s="11" t="s">
        <v>4</v>
      </c>
      <c r="BX3" s="5" t="s">
        <v>5</v>
      </c>
      <c r="BY3" s="5" t="s">
        <v>6</v>
      </c>
      <c r="BZ3" s="5" t="s">
        <v>7</v>
      </c>
      <c r="CA3" s="5" t="s">
        <v>8</v>
      </c>
      <c r="CB3" s="5" t="s">
        <v>9</v>
      </c>
      <c r="CC3" s="5" t="s">
        <v>10</v>
      </c>
      <c r="CD3" s="5" t="s">
        <v>11</v>
      </c>
      <c r="CE3" s="5" t="s">
        <v>12</v>
      </c>
      <c r="CF3" s="5" t="s">
        <v>13</v>
      </c>
      <c r="CG3" s="5" t="s">
        <v>14</v>
      </c>
      <c r="CH3" s="5" t="s">
        <v>15</v>
      </c>
      <c r="CI3" s="5" t="s">
        <v>16</v>
      </c>
      <c r="CJ3" s="5" t="s">
        <v>17</v>
      </c>
      <c r="CK3" s="5" t="s">
        <v>18</v>
      </c>
      <c r="CL3" s="5" t="s">
        <v>19</v>
      </c>
      <c r="CM3" s="17">
        <v>2017</v>
      </c>
    </row>
    <row r="4" spans="1:91" ht="17.25" customHeight="1" x14ac:dyDescent="0.25">
      <c r="C4" s="14" t="s">
        <v>68</v>
      </c>
      <c r="D4" s="14" t="s">
        <v>71</v>
      </c>
      <c r="F4" s="16" t="s">
        <v>81</v>
      </c>
      <c r="G4" s="16" t="s">
        <v>81</v>
      </c>
      <c r="H4" s="16" t="s">
        <v>81</v>
      </c>
      <c r="I4" s="16" t="s">
        <v>81</v>
      </c>
      <c r="J4" s="16" t="s">
        <v>65</v>
      </c>
      <c r="K4" s="16" t="s">
        <v>66</v>
      </c>
      <c r="L4" s="16"/>
      <c r="M4" s="16"/>
      <c r="N4" s="16"/>
      <c r="P4" s="16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17"/>
    </row>
    <row r="5" spans="1:91" ht="17.25" customHeight="1" x14ac:dyDescent="0.25">
      <c r="C5" s="14" t="s">
        <v>69</v>
      </c>
      <c r="D5" s="14" t="s">
        <v>72</v>
      </c>
      <c r="F5" s="16" t="s">
        <v>0</v>
      </c>
      <c r="G5" s="16" t="s">
        <v>1</v>
      </c>
      <c r="H5" s="16" t="s">
        <v>2</v>
      </c>
      <c r="I5" s="16" t="s">
        <v>3</v>
      </c>
      <c r="K5" s="16" t="s">
        <v>76</v>
      </c>
      <c r="L5" s="16" t="s">
        <v>76</v>
      </c>
      <c r="M5" s="16" t="s">
        <v>76</v>
      </c>
      <c r="N5" s="16" t="s">
        <v>85</v>
      </c>
      <c r="P5" s="16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17"/>
    </row>
    <row r="6" spans="1:91" ht="17.25" customHeight="1" thickBot="1" x14ac:dyDescent="0.3">
      <c r="C6" s="14" t="s">
        <v>70</v>
      </c>
      <c r="D6" s="14" t="s">
        <v>80</v>
      </c>
      <c r="F6" s="16" t="s">
        <v>82</v>
      </c>
      <c r="G6" s="16" t="s">
        <v>82</v>
      </c>
      <c r="H6" s="16" t="s">
        <v>83</v>
      </c>
      <c r="I6" s="16" t="s">
        <v>83</v>
      </c>
      <c r="J6" s="16" t="s">
        <v>84</v>
      </c>
      <c r="K6" s="16" t="s">
        <v>77</v>
      </c>
      <c r="L6" s="16" t="s">
        <v>78</v>
      </c>
      <c r="M6" s="16" t="s">
        <v>79</v>
      </c>
      <c r="N6" s="16" t="s">
        <v>86</v>
      </c>
      <c r="P6" s="16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17"/>
    </row>
    <row r="7" spans="1:91" ht="17.25" customHeight="1" thickBot="1" x14ac:dyDescent="0.3">
      <c r="A7" s="18"/>
      <c r="B7" s="19"/>
      <c r="C7" s="19"/>
      <c r="F7" s="16"/>
      <c r="G7" s="16"/>
      <c r="I7" s="16"/>
      <c r="AE7" s="2"/>
      <c r="AF7" s="2"/>
      <c r="AG7" s="2"/>
      <c r="AH7" s="2"/>
    </row>
    <row r="8" spans="1:91" ht="17.25" customHeight="1" thickBot="1" x14ac:dyDescent="0.3">
      <c r="A8" s="20" t="s">
        <v>21</v>
      </c>
      <c r="B8" s="21" t="s">
        <v>22</v>
      </c>
      <c r="C8" s="21">
        <v>13.871</v>
      </c>
      <c r="D8" s="22">
        <f>100*O8/$O$28</f>
        <v>19.677325014622735</v>
      </c>
      <c r="E8" s="23"/>
      <c r="F8" s="24">
        <v>167</v>
      </c>
      <c r="G8" s="25">
        <v>201</v>
      </c>
      <c r="H8" s="25">
        <v>197</v>
      </c>
      <c r="I8" s="25">
        <v>235</v>
      </c>
      <c r="J8" s="25">
        <v>419</v>
      </c>
      <c r="K8" s="25">
        <v>500</v>
      </c>
      <c r="L8" s="25">
        <v>597</v>
      </c>
      <c r="M8" s="25">
        <v>777</v>
      </c>
      <c r="N8" s="25">
        <v>944</v>
      </c>
      <c r="O8" s="25">
        <f t="shared" ref="O8:O24" si="0">SUM(F8:N8)</f>
        <v>4037</v>
      </c>
      <c r="Q8" s="2">
        <v>100</v>
      </c>
      <c r="R8" s="46">
        <v>104.42</v>
      </c>
      <c r="S8" s="46">
        <v>107.43</v>
      </c>
      <c r="T8" s="46">
        <v>108.07</v>
      </c>
      <c r="U8" s="46">
        <v>108.91</v>
      </c>
      <c r="V8" s="46">
        <v>109.23</v>
      </c>
      <c r="W8" s="46">
        <v>110.86</v>
      </c>
      <c r="X8" s="46">
        <v>113.15</v>
      </c>
      <c r="Y8" s="46">
        <v>122.88</v>
      </c>
      <c r="Z8" s="46">
        <v>125.37</v>
      </c>
      <c r="AA8" s="46">
        <v>120.86</v>
      </c>
      <c r="AB8" s="46">
        <v>127.77</v>
      </c>
      <c r="AC8" s="46">
        <v>134.36000000000001</v>
      </c>
      <c r="AD8" s="46">
        <v>141.53</v>
      </c>
      <c r="AE8" s="46">
        <v>141.74</v>
      </c>
      <c r="AF8" s="46">
        <v>139.1</v>
      </c>
      <c r="AG8" s="46">
        <v>137.5</v>
      </c>
      <c r="AH8" s="46">
        <v>136.24</v>
      </c>
      <c r="AJ8" s="26">
        <f t="shared" ref="AJ8:AJ27" si="1">Q8/$AD8*100</f>
        <v>70.656397936833187</v>
      </c>
      <c r="AK8" s="26">
        <f t="shared" ref="AK8:AK27" si="2">R8/$AD8*100</f>
        <v>73.779410725641199</v>
      </c>
      <c r="AL8" s="26">
        <f t="shared" ref="AL8:AL27" si="3">S8/$AD8*100</f>
        <v>75.906168303539886</v>
      </c>
      <c r="AM8" s="26">
        <f t="shared" ref="AM8:AM27" si="4">T8/$AD8*100</f>
        <v>76.358369250335613</v>
      </c>
      <c r="AN8" s="26">
        <f t="shared" ref="AN8:AN27" si="5">U8/$AD8*100</f>
        <v>76.951882993005015</v>
      </c>
      <c r="AO8" s="26">
        <f t="shared" ref="AO8:AO27" si="6">V8/$AD8*100</f>
        <v>77.177983466402893</v>
      </c>
      <c r="AP8" s="26">
        <f t="shared" ref="AP8:AP27" si="7">W8/$AD8*100</f>
        <v>78.329682752773266</v>
      </c>
      <c r="AQ8" s="26">
        <f t="shared" ref="AQ8:AQ27" si="8">X8/$AD8*100</f>
        <v>79.947714265526741</v>
      </c>
      <c r="AR8" s="26">
        <f t="shared" ref="AR8:AR27" si="9">Y8/$AD8*100</f>
        <v>86.82258178478061</v>
      </c>
      <c r="AS8" s="26">
        <f t="shared" ref="AS8:AS27" si="10">Z8/$AD8*100</f>
        <v>88.581926093407759</v>
      </c>
      <c r="AT8" s="26">
        <f t="shared" ref="AT8:AT27" si="11">AA8/$AD8*100</f>
        <v>85.395322546456569</v>
      </c>
      <c r="AU8" s="26">
        <f t="shared" ref="AU8:AU27" si="12">AB8/$AD8*100</f>
        <v>90.277679643891744</v>
      </c>
      <c r="AV8" s="26">
        <f t="shared" ref="AV8:AV27" si="13">AC8/$AD8*100</f>
        <v>94.93393626792907</v>
      </c>
      <c r="AW8" s="26">
        <f t="shared" ref="AW8:AW27" si="14">AD8/$AD8*100</f>
        <v>100</v>
      </c>
      <c r="AX8" s="26">
        <f t="shared" ref="AX8:AX27" si="15">AE8/$AD8*100</f>
        <v>100.14837843566735</v>
      </c>
      <c r="AY8" s="26">
        <f t="shared" ref="AY8:AY27" si="16">AF8/$AD8*100</f>
        <v>98.283049530134946</v>
      </c>
      <c r="AZ8" s="26">
        <f t="shared" ref="AZ8:AZ27" si="17">AG8/$AD8*100</f>
        <v>97.152547163145613</v>
      </c>
      <c r="BA8" s="26">
        <f t="shared" ref="BA8:BA27" si="18">AH8/$AD8*100</f>
        <v>96.262276549141532</v>
      </c>
      <c r="BC8" s="26">
        <f>$C8*AJ8/100</f>
        <v>9.8007489578181328</v>
      </c>
      <c r="BD8" s="26">
        <f t="shared" ref="BD8:BT10" si="19">$C8*AK8/100</f>
        <v>10.233942061753691</v>
      </c>
      <c r="BE8" s="26">
        <f t="shared" si="19"/>
        <v>10.528944605384018</v>
      </c>
      <c r="BF8" s="26">
        <f t="shared" si="19"/>
        <v>10.591669398714053</v>
      </c>
      <c r="BG8" s="26">
        <f t="shared" si="19"/>
        <v>10.673995689959726</v>
      </c>
      <c r="BH8" s="26">
        <f t="shared" si="19"/>
        <v>10.705358086624747</v>
      </c>
      <c r="BI8" s="26">
        <f t="shared" si="19"/>
        <v>10.86511029463718</v>
      </c>
      <c r="BJ8" s="26">
        <f t="shared" si="19"/>
        <v>11.089547445771215</v>
      </c>
      <c r="BK8" s="26">
        <f t="shared" si="19"/>
        <v>12.043160319366919</v>
      </c>
      <c r="BL8" s="26">
        <f t="shared" si="19"/>
        <v>12.28719896841659</v>
      </c>
      <c r="BM8" s="26">
        <f t="shared" si="19"/>
        <v>11.84518519041899</v>
      </c>
      <c r="BN8" s="26">
        <f t="shared" si="19"/>
        <v>12.522416943404224</v>
      </c>
      <c r="BO8" s="26">
        <f t="shared" si="19"/>
        <v>13.168286299724441</v>
      </c>
      <c r="BP8" s="26">
        <f t="shared" si="19"/>
        <v>13.871000000000002</v>
      </c>
      <c r="BQ8" s="26">
        <f t="shared" si="19"/>
        <v>13.89158157281142</v>
      </c>
      <c r="BR8" s="26">
        <f t="shared" si="19"/>
        <v>13.632841800325018</v>
      </c>
      <c r="BS8" s="26">
        <f t="shared" si="19"/>
        <v>13.476029816999928</v>
      </c>
      <c r="BT8" s="26">
        <f t="shared" si="19"/>
        <v>13.352540380131423</v>
      </c>
      <c r="BV8" s="26">
        <f>$D8*AJ8/100</f>
        <v>13.903289065655859</v>
      </c>
      <c r="BW8" s="26">
        <f t="shared" ref="BW8:CE10" si="20">$D8*AK8/100</f>
        <v>14.517814442357844</v>
      </c>
      <c r="BX8" s="26">
        <f t="shared" si="20"/>
        <v>14.936303443234088</v>
      </c>
      <c r="BY8" s="26">
        <f t="shared" si="20"/>
        <v>15.025284493254285</v>
      </c>
      <c r="BZ8" s="26">
        <f t="shared" si="20"/>
        <v>15.142072121405793</v>
      </c>
      <c r="CA8" s="26">
        <f t="shared" si="20"/>
        <v>15.186562646415895</v>
      </c>
      <c r="CB8" s="26">
        <f t="shared" si="20"/>
        <v>15.413186258186084</v>
      </c>
      <c r="CC8" s="26">
        <f t="shared" si="20"/>
        <v>15.731571577789602</v>
      </c>
      <c r="CD8" s="26">
        <f t="shared" si="20"/>
        <v>17.084361603877916</v>
      </c>
      <c r="CE8" s="26">
        <f t="shared" si="20"/>
        <v>17.430553501612749</v>
      </c>
      <c r="CF8" s="26">
        <f t="shared" ref="CF8:CF10" si="21">$D8*AT8/100</f>
        <v>16.803515164751666</v>
      </c>
      <c r="CG8" s="26">
        <f t="shared" ref="CG8:CG10" si="22">$D8*AU8/100</f>
        <v>17.764232439188486</v>
      </c>
      <c r="CH8" s="26">
        <f t="shared" ref="CH8:CH10" si="23">$D8*AV8/100</f>
        <v>18.680459188615213</v>
      </c>
      <c r="CI8" s="26">
        <f t="shared" ref="CI8:CI10" si="24">$D8*AW8/100</f>
        <v>19.677325014622735</v>
      </c>
      <c r="CJ8" s="26">
        <f t="shared" ref="CJ8:CJ10" si="25">$D8*AX8/100</f>
        <v>19.706521921660613</v>
      </c>
      <c r="CK8" s="26">
        <f t="shared" ref="CK8:CK10" si="26">$D8*AY8/100</f>
        <v>19.339475090327298</v>
      </c>
      <c r="CL8" s="26">
        <f t="shared" ref="CL8:CL10" si="27">$D8*AZ8/100</f>
        <v>19.117022465276804</v>
      </c>
      <c r="CM8" s="26">
        <f t="shared" ref="CM8:CM10" si="28">$D8*BA8/100</f>
        <v>18.941841023049541</v>
      </c>
    </row>
    <row r="9" spans="1:91" ht="17.25" customHeight="1" thickBot="1" x14ac:dyDescent="0.3">
      <c r="A9" s="20" t="s">
        <v>23</v>
      </c>
      <c r="B9" s="21" t="s">
        <v>24</v>
      </c>
      <c r="C9" s="21">
        <v>5.53</v>
      </c>
      <c r="D9" s="31">
        <f>100*O9/$O$28</f>
        <v>0</v>
      </c>
      <c r="E9" s="23"/>
      <c r="F9" s="25"/>
      <c r="G9" s="25"/>
      <c r="H9" s="25"/>
      <c r="I9" s="25"/>
      <c r="J9" s="25"/>
      <c r="K9" s="25"/>
      <c r="L9" s="25"/>
      <c r="M9" s="25"/>
      <c r="N9" s="25"/>
      <c r="O9" s="25"/>
      <c r="Q9" s="2">
        <v>100</v>
      </c>
      <c r="R9" s="46">
        <v>101.79</v>
      </c>
      <c r="S9" s="46">
        <v>103.57</v>
      </c>
      <c r="T9" s="46">
        <v>104.72</v>
      </c>
      <c r="U9" s="46">
        <v>93.5</v>
      </c>
      <c r="V9" s="46">
        <v>91.8</v>
      </c>
      <c r="W9" s="46">
        <v>93.09</v>
      </c>
      <c r="X9" s="46">
        <v>94.38</v>
      </c>
      <c r="Y9" s="46">
        <v>99.61</v>
      </c>
      <c r="Z9" s="46">
        <v>107.7</v>
      </c>
      <c r="AA9" s="46">
        <v>112.28</v>
      </c>
      <c r="AB9" s="46">
        <v>113.21</v>
      </c>
      <c r="AC9" s="46">
        <v>121.13</v>
      </c>
      <c r="AD9" s="46">
        <v>123.83</v>
      </c>
      <c r="AE9" s="46">
        <v>128.69999999999999</v>
      </c>
      <c r="AF9" s="46">
        <v>130.19</v>
      </c>
      <c r="AG9" s="46">
        <v>131.53</v>
      </c>
      <c r="AH9" s="46">
        <v>135.54</v>
      </c>
      <c r="AJ9" s="26">
        <f t="shared" si="1"/>
        <v>80.755874989905521</v>
      </c>
      <c r="AK9" s="26">
        <f t="shared" si="2"/>
        <v>82.201405152224822</v>
      </c>
      <c r="AL9" s="26">
        <f t="shared" si="3"/>
        <v>83.63885972704513</v>
      </c>
      <c r="AM9" s="26">
        <f t="shared" si="4"/>
        <v>84.567552289429059</v>
      </c>
      <c r="AN9" s="26">
        <f t="shared" si="5"/>
        <v>75.506743115561662</v>
      </c>
      <c r="AO9" s="26">
        <f t="shared" si="6"/>
        <v>74.133893240733258</v>
      </c>
      <c r="AP9" s="26">
        <f t="shared" si="7"/>
        <v>75.175644028103051</v>
      </c>
      <c r="AQ9" s="26">
        <f t="shared" si="8"/>
        <v>76.217394815472829</v>
      </c>
      <c r="AR9" s="26">
        <f t="shared" si="9"/>
        <v>80.440927077444883</v>
      </c>
      <c r="AS9" s="26">
        <f t="shared" si="10"/>
        <v>86.974077364128249</v>
      </c>
      <c r="AT9" s="26">
        <f t="shared" si="11"/>
        <v>90.672696438665909</v>
      </c>
      <c r="AU9" s="26">
        <f t="shared" si="12"/>
        <v>91.423726076072029</v>
      </c>
      <c r="AV9" s="26">
        <f t="shared" si="13"/>
        <v>97.819591375272552</v>
      </c>
      <c r="AW9" s="26">
        <f t="shared" si="14"/>
        <v>100</v>
      </c>
      <c r="AX9" s="26">
        <f t="shared" si="15"/>
        <v>103.93281111200838</v>
      </c>
      <c r="AY9" s="26">
        <f t="shared" si="16"/>
        <v>105.136073649358</v>
      </c>
      <c r="AZ9" s="26">
        <f t="shared" si="17"/>
        <v>106.21820237422273</v>
      </c>
      <c r="BA9" s="26">
        <f t="shared" si="18"/>
        <v>109.45651296131793</v>
      </c>
      <c r="BC9" s="26">
        <f t="shared" ref="BC9:BC27" si="29">$C9*AJ9/100</f>
        <v>4.4657998869417757</v>
      </c>
      <c r="BD9" s="26">
        <f t="shared" si="19"/>
        <v>4.5457377049180332</v>
      </c>
      <c r="BE9" s="26">
        <f t="shared" si="19"/>
        <v>4.6252289429055962</v>
      </c>
      <c r="BF9" s="26">
        <f t="shared" si="19"/>
        <v>4.6765856416054268</v>
      </c>
      <c r="BG9" s="26">
        <f t="shared" si="19"/>
        <v>4.1755228942905607</v>
      </c>
      <c r="BH9" s="26">
        <f t="shared" si="19"/>
        <v>4.0996042962125498</v>
      </c>
      <c r="BI9" s="26">
        <f t="shared" si="19"/>
        <v>4.1572131147540992</v>
      </c>
      <c r="BJ9" s="26">
        <f t="shared" si="19"/>
        <v>4.2148219332956476</v>
      </c>
      <c r="BK9" s="26">
        <f t="shared" si="19"/>
        <v>4.4483832673827024</v>
      </c>
      <c r="BL9" s="26">
        <f t="shared" si="19"/>
        <v>4.8096664782362923</v>
      </c>
      <c r="BM9" s="26">
        <f t="shared" si="19"/>
        <v>5.0142001130582257</v>
      </c>
      <c r="BN9" s="26">
        <f t="shared" si="19"/>
        <v>5.0557320520067837</v>
      </c>
      <c r="BO9" s="26">
        <f t="shared" si="19"/>
        <v>5.409423403052573</v>
      </c>
      <c r="BP9" s="26">
        <f t="shared" si="19"/>
        <v>5.53</v>
      </c>
      <c r="BQ9" s="26">
        <f t="shared" si="19"/>
        <v>5.7474844544940638</v>
      </c>
      <c r="BR9" s="26">
        <f t="shared" si="19"/>
        <v>5.8140248728094983</v>
      </c>
      <c r="BS9" s="26">
        <f t="shared" si="19"/>
        <v>5.8738665912945169</v>
      </c>
      <c r="BT9" s="26">
        <f t="shared" si="19"/>
        <v>6.0529451667608818</v>
      </c>
      <c r="BV9" s="26">
        <f t="shared" ref="BV9:BV27" si="30">$D9*AJ9/100</f>
        <v>0</v>
      </c>
      <c r="BW9" s="26">
        <f t="shared" si="20"/>
        <v>0</v>
      </c>
      <c r="BX9" s="26">
        <f t="shared" si="20"/>
        <v>0</v>
      </c>
      <c r="BY9" s="26">
        <f t="shared" si="20"/>
        <v>0</v>
      </c>
      <c r="BZ9" s="26">
        <f t="shared" si="20"/>
        <v>0</v>
      </c>
      <c r="CA9" s="26">
        <f t="shared" si="20"/>
        <v>0</v>
      </c>
      <c r="CB9" s="26">
        <f t="shared" si="20"/>
        <v>0</v>
      </c>
      <c r="CC9" s="26">
        <f t="shared" si="20"/>
        <v>0</v>
      </c>
      <c r="CD9" s="26">
        <f t="shared" si="20"/>
        <v>0</v>
      </c>
      <c r="CE9" s="26">
        <f t="shared" si="20"/>
        <v>0</v>
      </c>
      <c r="CF9" s="26">
        <f t="shared" si="21"/>
        <v>0</v>
      </c>
      <c r="CG9" s="26">
        <f t="shared" si="22"/>
        <v>0</v>
      </c>
      <c r="CH9" s="26">
        <f t="shared" si="23"/>
        <v>0</v>
      </c>
      <c r="CI9" s="26">
        <f t="shared" si="24"/>
        <v>0</v>
      </c>
      <c r="CJ9" s="26">
        <f t="shared" si="25"/>
        <v>0</v>
      </c>
      <c r="CK9" s="26">
        <f t="shared" si="26"/>
        <v>0</v>
      </c>
      <c r="CL9" s="26">
        <f t="shared" si="27"/>
        <v>0</v>
      </c>
      <c r="CM9" s="26">
        <f t="shared" si="28"/>
        <v>0</v>
      </c>
    </row>
    <row r="10" spans="1:91" ht="17.25" customHeight="1" thickBot="1" x14ac:dyDescent="0.3">
      <c r="A10" s="20" t="s">
        <v>25</v>
      </c>
      <c r="B10" s="27" t="s">
        <v>26</v>
      </c>
      <c r="C10" s="27">
        <v>5.41</v>
      </c>
      <c r="D10" s="22">
        <f>100*O10/$O$28</f>
        <v>6.0148177032559955</v>
      </c>
      <c r="E10" s="23"/>
      <c r="F10" s="25">
        <v>53</v>
      </c>
      <c r="G10" s="25">
        <v>46</v>
      </c>
      <c r="H10" s="25">
        <v>47</v>
      </c>
      <c r="I10" s="25">
        <v>38</v>
      </c>
      <c r="J10" s="25">
        <v>98</v>
      </c>
      <c r="K10" s="25">
        <v>185</v>
      </c>
      <c r="L10" s="25">
        <v>230</v>
      </c>
      <c r="M10" s="25">
        <v>236</v>
      </c>
      <c r="N10" s="25">
        <v>301</v>
      </c>
      <c r="O10" s="25">
        <v>1234</v>
      </c>
      <c r="Q10" s="2">
        <v>100</v>
      </c>
      <c r="R10" s="46">
        <v>100.86</v>
      </c>
      <c r="S10" s="46">
        <v>99.97</v>
      </c>
      <c r="T10" s="46">
        <v>99.75</v>
      </c>
      <c r="U10" s="46">
        <v>100.01</v>
      </c>
      <c r="V10" s="46">
        <v>99.44</v>
      </c>
      <c r="W10" s="46">
        <v>97.44</v>
      </c>
      <c r="X10" s="46">
        <v>97.78</v>
      </c>
      <c r="Y10" s="46">
        <v>98.22</v>
      </c>
      <c r="Z10" s="46">
        <v>98.82</v>
      </c>
      <c r="AA10" s="46">
        <v>100.17</v>
      </c>
      <c r="AB10" s="46">
        <v>101.88</v>
      </c>
      <c r="AC10" s="46">
        <v>104.57</v>
      </c>
      <c r="AD10" s="46">
        <v>103.31</v>
      </c>
      <c r="AE10" s="46">
        <v>102.87</v>
      </c>
      <c r="AF10" s="46">
        <v>103.41</v>
      </c>
      <c r="AG10" s="46">
        <v>102.75</v>
      </c>
      <c r="AH10" s="46">
        <v>101.54</v>
      </c>
      <c r="AJ10" s="26">
        <f t="shared" si="1"/>
        <v>96.796050721130584</v>
      </c>
      <c r="AK10" s="26">
        <f t="shared" si="2"/>
        <v>97.6284967573323</v>
      </c>
      <c r="AL10" s="26">
        <f t="shared" si="3"/>
        <v>96.767011905914231</v>
      </c>
      <c r="AM10" s="26">
        <f t="shared" si="4"/>
        <v>96.554060594327751</v>
      </c>
      <c r="AN10" s="26">
        <f t="shared" si="5"/>
        <v>96.805730326202706</v>
      </c>
      <c r="AO10" s="26">
        <f t="shared" si="6"/>
        <v>96.253992837092241</v>
      </c>
      <c r="AP10" s="26">
        <f t="shared" si="7"/>
        <v>94.318071822669637</v>
      </c>
      <c r="AQ10" s="26">
        <f t="shared" si="8"/>
        <v>94.647178395121472</v>
      </c>
      <c r="AR10" s="26">
        <f t="shared" si="9"/>
        <v>95.073081018294445</v>
      </c>
      <c r="AS10" s="26">
        <f t="shared" si="10"/>
        <v>95.653857322621221</v>
      </c>
      <c r="AT10" s="26">
        <f t="shared" si="11"/>
        <v>96.960604007356494</v>
      </c>
      <c r="AU10" s="26">
        <f t="shared" si="12"/>
        <v>98.615816474687819</v>
      </c>
      <c r="AV10" s="26">
        <f t="shared" si="13"/>
        <v>101.21963023908624</v>
      </c>
      <c r="AW10" s="26">
        <f t="shared" si="14"/>
        <v>100</v>
      </c>
      <c r="AX10" s="26">
        <f t="shared" si="15"/>
        <v>99.574097376827027</v>
      </c>
      <c r="AY10" s="26">
        <f t="shared" si="16"/>
        <v>100.09679605072112</v>
      </c>
      <c r="AZ10" s="26">
        <f t="shared" si="17"/>
        <v>99.457942115961657</v>
      </c>
      <c r="BA10" s="26">
        <f t="shared" si="18"/>
        <v>98.286709902235998</v>
      </c>
      <c r="BC10" s="26">
        <f>$C10*AJ10/100</f>
        <v>5.2366663440131651</v>
      </c>
      <c r="BD10" s="26">
        <f t="shared" si="19"/>
        <v>5.2817016745716776</v>
      </c>
      <c r="BE10" s="26">
        <f t="shared" si="19"/>
        <v>5.2350953441099604</v>
      </c>
      <c r="BF10" s="26">
        <f t="shared" si="19"/>
        <v>5.2235746781531311</v>
      </c>
      <c r="BG10" s="26">
        <f t="shared" si="19"/>
        <v>5.2371900106475664</v>
      </c>
      <c r="BH10" s="26">
        <f t="shared" si="19"/>
        <v>5.2073410124866903</v>
      </c>
      <c r="BI10" s="26">
        <f t="shared" si="19"/>
        <v>5.1026076856064275</v>
      </c>
      <c r="BJ10" s="26">
        <f t="shared" si="19"/>
        <v>5.1204123511760713</v>
      </c>
      <c r="BK10" s="26">
        <f t="shared" si="19"/>
        <v>5.1434536830897297</v>
      </c>
      <c r="BL10" s="26">
        <f t="shared" si="19"/>
        <v>5.1748736811538087</v>
      </c>
      <c r="BM10" s="26">
        <f t="shared" si="19"/>
        <v>5.2455686767979861</v>
      </c>
      <c r="BN10" s="26">
        <f t="shared" si="19"/>
        <v>5.3351156712806107</v>
      </c>
      <c r="BO10" s="26">
        <f t="shared" si="19"/>
        <v>5.4759819959345659</v>
      </c>
      <c r="BP10" s="26">
        <f t="shared" si="19"/>
        <v>5.41</v>
      </c>
      <c r="BQ10" s="26">
        <f t="shared" si="19"/>
        <v>5.3869586680863426</v>
      </c>
      <c r="BR10" s="26">
        <f t="shared" si="19"/>
        <v>5.4152366663440121</v>
      </c>
      <c r="BS10" s="26">
        <f t="shared" si="19"/>
        <v>5.3806746684735254</v>
      </c>
      <c r="BT10" s="26">
        <f t="shared" si="19"/>
        <v>5.3173110057109678</v>
      </c>
      <c r="BV10" s="26">
        <f t="shared" si="30"/>
        <v>5.8221059948272149</v>
      </c>
      <c r="BW10" s="26">
        <f t="shared" si="20"/>
        <v>5.872176106382728</v>
      </c>
      <c r="BX10" s="26">
        <f t="shared" si="20"/>
        <v>5.820359363028766</v>
      </c>
      <c r="BY10" s="26">
        <f t="shared" si="20"/>
        <v>5.8075507298401465</v>
      </c>
      <c r="BZ10" s="26">
        <f t="shared" si="20"/>
        <v>5.8226882054266982</v>
      </c>
      <c r="CA10" s="26">
        <f t="shared" si="20"/>
        <v>5.7895022012561821</v>
      </c>
      <c r="CB10" s="26">
        <f t="shared" si="20"/>
        <v>5.6730600813596377</v>
      </c>
      <c r="CC10" s="26">
        <f t="shared" si="20"/>
        <v>5.6928552417420493</v>
      </c>
      <c r="CD10" s="26">
        <f t="shared" si="20"/>
        <v>5.71847250811929</v>
      </c>
      <c r="CE10" s="26">
        <f t="shared" si="20"/>
        <v>5.7534051440882523</v>
      </c>
      <c r="CF10" s="26">
        <f t="shared" si="21"/>
        <v>5.8320035750184207</v>
      </c>
      <c r="CG10" s="26">
        <f t="shared" si="22"/>
        <v>5.9315615875299663</v>
      </c>
      <c r="CH10" s="26">
        <f t="shared" si="23"/>
        <v>6.088176238790818</v>
      </c>
      <c r="CI10" s="26">
        <f t="shared" si="24"/>
        <v>6.0148177032559955</v>
      </c>
      <c r="CJ10" s="26">
        <f t="shared" si="25"/>
        <v>5.9892004368787557</v>
      </c>
      <c r="CK10" s="26">
        <f t="shared" si="26"/>
        <v>6.020639809250822</v>
      </c>
      <c r="CL10" s="26">
        <f t="shared" si="27"/>
        <v>5.9822139096849627</v>
      </c>
      <c r="CM10" s="26">
        <f t="shared" si="28"/>
        <v>5.9117664271475538</v>
      </c>
    </row>
    <row r="11" spans="1:91" ht="17.25" customHeight="1" thickBot="1" x14ac:dyDescent="0.3">
      <c r="A11" s="20" t="s">
        <v>27</v>
      </c>
      <c r="B11" s="27" t="s">
        <v>62</v>
      </c>
      <c r="C11" s="27">
        <v>22.056000000000001</v>
      </c>
      <c r="D11" s="22">
        <f>100*(O12+O16)/$O$28</f>
        <v>36.259504776759606</v>
      </c>
      <c r="E11" s="23"/>
      <c r="F11" s="25"/>
      <c r="G11" s="25"/>
      <c r="H11" s="25"/>
      <c r="I11" s="25"/>
      <c r="J11" s="25"/>
      <c r="K11" s="25"/>
      <c r="L11" s="25"/>
      <c r="M11" s="25"/>
      <c r="N11" s="25"/>
      <c r="O11" s="25"/>
      <c r="Q11" s="2">
        <v>100</v>
      </c>
      <c r="R11" s="46">
        <v>102.97</v>
      </c>
      <c r="S11" s="46">
        <v>103.43</v>
      </c>
      <c r="T11" s="46">
        <v>104.76</v>
      </c>
      <c r="U11" s="46">
        <v>106.17</v>
      </c>
      <c r="V11" s="46">
        <v>109.24</v>
      </c>
      <c r="W11" s="46">
        <v>113.95</v>
      </c>
      <c r="X11" s="46">
        <v>120.17</v>
      </c>
      <c r="Y11" s="46">
        <v>126.81</v>
      </c>
      <c r="Z11" s="46">
        <v>123.45</v>
      </c>
      <c r="AA11" s="46">
        <v>126.1</v>
      </c>
      <c r="AB11" s="46">
        <v>134.02000000000001</v>
      </c>
      <c r="AC11" s="46">
        <v>136.32</v>
      </c>
      <c r="AD11" s="46">
        <v>136.78</v>
      </c>
      <c r="AE11" s="46">
        <v>138.43</v>
      </c>
      <c r="AF11" s="46">
        <v>139.57</v>
      </c>
      <c r="AG11" s="46">
        <v>140.34</v>
      </c>
      <c r="AH11" s="46">
        <v>142.16</v>
      </c>
      <c r="AJ11" s="26">
        <f t="shared" si="1"/>
        <v>73.110103816347419</v>
      </c>
      <c r="AK11" s="26">
        <f t="shared" si="2"/>
        <v>75.281473899692941</v>
      </c>
      <c r="AL11" s="26">
        <f t="shared" si="3"/>
        <v>75.617780377248138</v>
      </c>
      <c r="AM11" s="26">
        <f t="shared" si="4"/>
        <v>76.590144758005565</v>
      </c>
      <c r="AN11" s="26">
        <f t="shared" si="5"/>
        <v>77.620997221816054</v>
      </c>
      <c r="AO11" s="26">
        <f t="shared" si="6"/>
        <v>79.86547740897791</v>
      </c>
      <c r="AP11" s="26">
        <f t="shared" si="7"/>
        <v>83.308963298727889</v>
      </c>
      <c r="AQ11" s="26">
        <f t="shared" si="8"/>
        <v>87.856411756104691</v>
      </c>
      <c r="AR11" s="26">
        <f t="shared" si="9"/>
        <v>92.710922649510167</v>
      </c>
      <c r="AS11" s="26">
        <f t="shared" si="10"/>
        <v>90.254423161280897</v>
      </c>
      <c r="AT11" s="26">
        <f t="shared" si="11"/>
        <v>92.191840912414094</v>
      </c>
      <c r="AU11" s="26">
        <f t="shared" si="12"/>
        <v>97.982161134668814</v>
      </c>
      <c r="AV11" s="26">
        <f t="shared" si="13"/>
        <v>99.663693522444802</v>
      </c>
      <c r="AW11" s="26">
        <f t="shared" si="14"/>
        <v>100</v>
      </c>
      <c r="AX11" s="26">
        <f t="shared" si="15"/>
        <v>101.20631671296974</v>
      </c>
      <c r="AY11" s="26">
        <f t="shared" si="16"/>
        <v>102.03977189647608</v>
      </c>
      <c r="AZ11" s="26">
        <f t="shared" si="17"/>
        <v>102.60271969586196</v>
      </c>
      <c r="BA11" s="26">
        <f t="shared" si="18"/>
        <v>103.93332358531949</v>
      </c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</row>
    <row r="12" spans="1:91" ht="17.25" customHeight="1" thickBot="1" x14ac:dyDescent="0.3">
      <c r="A12" s="28" t="s">
        <v>28</v>
      </c>
      <c r="B12" s="27" t="s">
        <v>29</v>
      </c>
      <c r="C12" s="27">
        <v>7.5979999999999999</v>
      </c>
      <c r="D12" s="22">
        <f t="shared" ref="D12:D18" si="31">100*O12/$O$28</f>
        <v>34.914213296938975</v>
      </c>
      <c r="E12" s="23"/>
      <c r="F12" s="24">
        <v>504</v>
      </c>
      <c r="G12" s="25">
        <v>504</v>
      </c>
      <c r="H12" s="25">
        <v>617</v>
      </c>
      <c r="I12" s="25">
        <v>617</v>
      </c>
      <c r="J12" s="25">
        <v>841</v>
      </c>
      <c r="K12" s="25">
        <v>841</v>
      </c>
      <c r="L12" s="25">
        <v>1031</v>
      </c>
      <c r="M12" s="25">
        <v>1031</v>
      </c>
      <c r="N12" s="25">
        <v>1177</v>
      </c>
      <c r="O12" s="25">
        <f t="shared" si="0"/>
        <v>7163</v>
      </c>
      <c r="Q12" s="2">
        <v>100</v>
      </c>
      <c r="R12" s="46">
        <v>103.85</v>
      </c>
      <c r="S12" s="46">
        <v>107.13</v>
      </c>
      <c r="T12" s="46">
        <v>109.6</v>
      </c>
      <c r="U12" s="46">
        <v>111.74</v>
      </c>
      <c r="V12" s="46">
        <v>114.83</v>
      </c>
      <c r="W12" s="46">
        <v>117.2</v>
      </c>
      <c r="X12" s="46">
        <v>120.09</v>
      </c>
      <c r="Y12" s="46">
        <v>124.64</v>
      </c>
      <c r="Z12" s="46">
        <v>130.05000000000001</v>
      </c>
      <c r="AA12" s="46">
        <v>132.66999999999999</v>
      </c>
      <c r="AB12" s="46">
        <v>137.13999999999999</v>
      </c>
      <c r="AC12" s="46">
        <v>142.18</v>
      </c>
      <c r="AD12" s="46">
        <v>146.33000000000001</v>
      </c>
      <c r="AE12" s="46">
        <v>150.87</v>
      </c>
      <c r="AF12" s="46">
        <v>155.38999999999999</v>
      </c>
      <c r="AG12" s="46">
        <v>158.94</v>
      </c>
      <c r="AH12" s="46">
        <v>162.19</v>
      </c>
      <c r="AJ12" s="26">
        <f t="shared" si="1"/>
        <v>68.338686530444875</v>
      </c>
      <c r="AK12" s="26">
        <f t="shared" si="2"/>
        <v>70.969725961866999</v>
      </c>
      <c r="AL12" s="26">
        <f t="shared" si="3"/>
        <v>73.211234880065604</v>
      </c>
      <c r="AM12" s="26">
        <f t="shared" si="4"/>
        <v>74.899200437367583</v>
      </c>
      <c r="AN12" s="26">
        <f t="shared" si="5"/>
        <v>76.361648329119106</v>
      </c>
      <c r="AO12" s="26">
        <f t="shared" si="6"/>
        <v>78.473313742909852</v>
      </c>
      <c r="AP12" s="26">
        <f t="shared" si="7"/>
        <v>80.092940613681392</v>
      </c>
      <c r="AQ12" s="26">
        <f t="shared" si="8"/>
        <v>82.067928654411261</v>
      </c>
      <c r="AR12" s="26">
        <f t="shared" si="9"/>
        <v>85.177338891546498</v>
      </c>
      <c r="AS12" s="26">
        <f t="shared" si="10"/>
        <v>88.874461832843579</v>
      </c>
      <c r="AT12" s="26">
        <f t="shared" si="11"/>
        <v>90.664935419941216</v>
      </c>
      <c r="AU12" s="26">
        <f t="shared" si="12"/>
        <v>93.719674707852093</v>
      </c>
      <c r="AV12" s="26">
        <f t="shared" si="13"/>
        <v>97.163944508986532</v>
      </c>
      <c r="AW12" s="26">
        <f t="shared" si="14"/>
        <v>100</v>
      </c>
      <c r="AX12" s="26">
        <f t="shared" si="15"/>
        <v>103.10257636848219</v>
      </c>
      <c r="AY12" s="26">
        <f t="shared" si="16"/>
        <v>106.19148499965829</v>
      </c>
      <c r="AZ12" s="26">
        <f t="shared" si="17"/>
        <v>108.61750837148909</v>
      </c>
      <c r="BA12" s="26">
        <f t="shared" si="18"/>
        <v>110.83851568372856</v>
      </c>
      <c r="BC12" s="26">
        <f t="shared" si="29"/>
        <v>5.1923734025832013</v>
      </c>
      <c r="BD12" s="26">
        <f t="shared" ref="BD12:BD18" si="32">$C12*AK12/100</f>
        <v>5.3922797785826546</v>
      </c>
      <c r="BE12" s="26">
        <f t="shared" ref="BE12:BE18" si="33">$C12*AL12/100</f>
        <v>5.5625896261873846</v>
      </c>
      <c r="BF12" s="26">
        <f t="shared" ref="BF12:BF18" si="34">$C12*AM12/100</f>
        <v>5.6908412492311893</v>
      </c>
      <c r="BG12" s="26">
        <f t="shared" ref="BG12:BG18" si="35">$C12*AN12/100</f>
        <v>5.8019580400464692</v>
      </c>
      <c r="BH12" s="26">
        <f t="shared" ref="BH12:BH18" si="36">$C12*AO12/100</f>
        <v>5.9624023781862903</v>
      </c>
      <c r="BI12" s="26">
        <f t="shared" ref="BI12:BI18" si="37">$C12*AP12/100</f>
        <v>6.0854616278275122</v>
      </c>
      <c r="BJ12" s="26">
        <f t="shared" ref="BJ12:BJ18" si="38">$C12*AQ12/100</f>
        <v>6.235521219162167</v>
      </c>
      <c r="BK12" s="26">
        <f t="shared" ref="BK12:BK18" si="39">$C12*AR12/100</f>
        <v>6.4717742089797028</v>
      </c>
      <c r="BL12" s="26">
        <f t="shared" ref="BL12:BL18" si="40">$C12*AS12/100</f>
        <v>6.7526816100594553</v>
      </c>
      <c r="BM12" s="26">
        <f t="shared" ref="BM12:BM18" si="41">$C12*AT12/100</f>
        <v>6.8887217932071341</v>
      </c>
      <c r="BN12" s="26">
        <f t="shared" ref="BN12:BN18" si="42">$C12*AU12/100</f>
        <v>7.120820884302602</v>
      </c>
      <c r="BO12" s="26">
        <f t="shared" ref="BO12:BO18" si="43">$C12*AV12/100</f>
        <v>7.3825165037927967</v>
      </c>
      <c r="BP12" s="26">
        <f t="shared" ref="BP12:BP18" si="44">$C12*AW12/100</f>
        <v>7.5979999999999999</v>
      </c>
      <c r="BQ12" s="26">
        <f t="shared" ref="BQ12:BQ18" si="45">$C12*AX12/100</f>
        <v>7.8337337524772757</v>
      </c>
      <c r="BR12" s="26">
        <f t="shared" ref="BR12:BR18" si="46">$C12*AY12/100</f>
        <v>8.0684290302740358</v>
      </c>
      <c r="BS12" s="26">
        <f t="shared" ref="BS12:BS18" si="47">$C12*AZ12/100</f>
        <v>8.2527582860657418</v>
      </c>
      <c r="BT12" s="26">
        <f t="shared" ref="BT12:BT18" si="48">$C12*BA12/100</f>
        <v>8.4215104216496961</v>
      </c>
      <c r="BV12" s="26">
        <f>$D12*AJ12/100</f>
        <v>23.859914779566029</v>
      </c>
      <c r="BW12" s="26">
        <f t="shared" ref="BW12:BW18" si="49">$D12*AK12/100</f>
        <v>24.77852149857932</v>
      </c>
      <c r="BX12" s="26">
        <f t="shared" ref="BX12:BX18" si="50">$D12*AL12/100</f>
        <v>25.561126703349093</v>
      </c>
      <c r="BY12" s="26">
        <f t="shared" ref="BY12:BY18" si="51">$D12*AM12/100</f>
        <v>26.150466598404368</v>
      </c>
      <c r="BZ12" s="26">
        <f t="shared" ref="BZ12:BZ18" si="52">$D12*AN12/100</f>
        <v>26.661068774687081</v>
      </c>
      <c r="CA12" s="26">
        <f t="shared" ref="CA12:CA18" si="53">$D12*AO12/100</f>
        <v>27.39834014137567</v>
      </c>
      <c r="CB12" s="26">
        <f t="shared" ref="CB12:CB18" si="54">$D12*AP12/100</f>
        <v>27.963820121651384</v>
      </c>
      <c r="CC12" s="26">
        <f t="shared" ref="CC12:CC18" si="55">$D12*AQ12/100</f>
        <v>28.653371658780848</v>
      </c>
      <c r="CD12" s="26">
        <f t="shared" ref="CD12:CD18" si="56">$D12*AR12/100</f>
        <v>29.738997781251101</v>
      </c>
      <c r="CE12" s="26">
        <f t="shared" ref="CE12:CE18" si="57">$D12*AS12/100</f>
        <v>31.029819170825625</v>
      </c>
      <c r="CF12" s="26">
        <f t="shared" ref="CF12:CF18" si="58">$D12*AT12/100</f>
        <v>31.654948938050254</v>
      </c>
      <c r="CG12" s="26">
        <f t="shared" ref="CG12:CG18" si="59">$D12*AU12/100</f>
        <v>32.72148712869685</v>
      </c>
      <c r="CH12" s="26">
        <f t="shared" ref="CH12:CH18" si="60">$D12*AV12/100</f>
        <v>33.924026833586979</v>
      </c>
      <c r="CI12" s="26">
        <f t="shared" ref="CI12:CI18" si="61">$D12*AW12/100</f>
        <v>34.914213296938975</v>
      </c>
      <c r="CJ12" s="26">
        <f t="shared" ref="CJ12:CJ18" si="62">$D12*AX12/100</f>
        <v>35.997453427931269</v>
      </c>
      <c r="CK12" s="26">
        <f t="shared" ref="CK12:CK18" si="63">$D12*AY12/100</f>
        <v>37.075921575967648</v>
      </c>
      <c r="CL12" s="26">
        <f t="shared" ref="CL12:CL18" si="64">$D12*AZ12/100</f>
        <v>37.922948550642246</v>
      </c>
      <c r="CM12" s="26">
        <f t="shared" ref="CM12:CM18" si="65">$D12*BA12/100</f>
        <v>38.698395780978146</v>
      </c>
    </row>
    <row r="13" spans="1:91" ht="17.25" customHeight="1" thickBot="1" x14ac:dyDescent="0.3">
      <c r="A13" s="28" t="s">
        <v>30</v>
      </c>
      <c r="B13" s="27" t="s">
        <v>31</v>
      </c>
      <c r="C13" s="27">
        <v>7.89</v>
      </c>
      <c r="D13" s="31">
        <f t="shared" si="31"/>
        <v>0</v>
      </c>
      <c r="E13" s="23"/>
      <c r="F13" s="24"/>
      <c r="G13" s="25"/>
      <c r="H13" s="25"/>
      <c r="I13" s="25"/>
      <c r="J13" s="25"/>
      <c r="K13" s="25"/>
      <c r="L13" s="25"/>
      <c r="M13" s="25"/>
      <c r="N13" s="25"/>
      <c r="O13" s="25"/>
      <c r="Q13" s="2">
        <v>100</v>
      </c>
      <c r="R13" s="46">
        <v>103.24</v>
      </c>
      <c r="S13" s="46">
        <v>98.66</v>
      </c>
      <c r="T13" s="46">
        <v>94.63</v>
      </c>
      <c r="U13" s="46">
        <v>94.23</v>
      </c>
      <c r="V13" s="46">
        <v>96.35</v>
      </c>
      <c r="W13" s="46">
        <v>102.3</v>
      </c>
      <c r="X13" s="46">
        <v>111.84</v>
      </c>
      <c r="Y13" s="46">
        <v>117.2</v>
      </c>
      <c r="Z13" s="46">
        <v>105.69</v>
      </c>
      <c r="AA13" s="46">
        <v>104.81</v>
      </c>
      <c r="AB13" s="46">
        <v>110.05</v>
      </c>
      <c r="AC13" s="46">
        <v>109.94</v>
      </c>
      <c r="AD13" s="46">
        <v>106.03</v>
      </c>
      <c r="AE13" s="46">
        <v>104.83</v>
      </c>
      <c r="AF13" s="46">
        <v>102.62</v>
      </c>
      <c r="AG13" s="46">
        <v>101.22</v>
      </c>
      <c r="AH13" s="46">
        <v>100.9</v>
      </c>
      <c r="AJ13" s="26">
        <f t="shared" si="1"/>
        <v>94.312930302744505</v>
      </c>
      <c r="AK13" s="26">
        <f t="shared" si="2"/>
        <v>97.368669244553416</v>
      </c>
      <c r="AL13" s="26">
        <f t="shared" si="3"/>
        <v>93.049137036687725</v>
      </c>
      <c r="AM13" s="26">
        <f t="shared" si="4"/>
        <v>89.24832594548711</v>
      </c>
      <c r="AN13" s="26">
        <f t="shared" si="5"/>
        <v>88.871074224276143</v>
      </c>
      <c r="AO13" s="26">
        <f t="shared" si="6"/>
        <v>90.870508346694322</v>
      </c>
      <c r="AP13" s="26">
        <f t="shared" si="7"/>
        <v>96.482127699707632</v>
      </c>
      <c r="AQ13" s="26">
        <f t="shared" si="8"/>
        <v>105.47958125058945</v>
      </c>
      <c r="AR13" s="26">
        <f t="shared" si="9"/>
        <v>110.53475431481657</v>
      </c>
      <c r="AS13" s="26">
        <f t="shared" si="10"/>
        <v>99.679336036970668</v>
      </c>
      <c r="AT13" s="26">
        <f t="shared" si="11"/>
        <v>98.849382250306519</v>
      </c>
      <c r="AU13" s="26">
        <f t="shared" si="12"/>
        <v>103.79137979817033</v>
      </c>
      <c r="AV13" s="26">
        <f t="shared" si="13"/>
        <v>103.68763557483732</v>
      </c>
      <c r="AW13" s="26">
        <f t="shared" si="14"/>
        <v>100</v>
      </c>
      <c r="AX13" s="26">
        <f t="shared" si="15"/>
        <v>98.868244836367055</v>
      </c>
      <c r="AY13" s="26">
        <f t="shared" si="16"/>
        <v>96.783929076676415</v>
      </c>
      <c r="AZ13" s="26">
        <f t="shared" si="17"/>
        <v>95.463548052437986</v>
      </c>
      <c r="BA13" s="26">
        <f t="shared" si="18"/>
        <v>95.161746675469217</v>
      </c>
      <c r="BC13" s="26">
        <f t="shared" si="29"/>
        <v>7.4412902008865407</v>
      </c>
      <c r="BD13" s="26">
        <f t="shared" si="32"/>
        <v>7.6823880033952641</v>
      </c>
      <c r="BE13" s="26">
        <f t="shared" si="33"/>
        <v>7.341576912194661</v>
      </c>
      <c r="BF13" s="26">
        <f t="shared" si="34"/>
        <v>7.0416929170989331</v>
      </c>
      <c r="BG13" s="26">
        <f t="shared" si="35"/>
        <v>7.0119277562953872</v>
      </c>
      <c r="BH13" s="26">
        <f t="shared" si="36"/>
        <v>7.1696831085541817</v>
      </c>
      <c r="BI13" s="26">
        <f t="shared" si="37"/>
        <v>7.612439875506932</v>
      </c>
      <c r="BJ13" s="26">
        <f t="shared" si="38"/>
        <v>8.322338960671507</v>
      </c>
      <c r="BK13" s="26">
        <f t="shared" si="39"/>
        <v>8.7211921154390275</v>
      </c>
      <c r="BL13" s="26">
        <f t="shared" si="40"/>
        <v>7.8646996133169855</v>
      </c>
      <c r="BM13" s="26">
        <f t="shared" si="41"/>
        <v>7.7992162595491843</v>
      </c>
      <c r="BN13" s="26">
        <f t="shared" si="42"/>
        <v>8.1891398660756387</v>
      </c>
      <c r="BO13" s="26">
        <f t="shared" si="43"/>
        <v>8.1809544468546633</v>
      </c>
      <c r="BP13" s="26">
        <f t="shared" si="44"/>
        <v>7.89</v>
      </c>
      <c r="BQ13" s="26">
        <f t="shared" si="45"/>
        <v>7.8007045175893595</v>
      </c>
      <c r="BR13" s="26">
        <f t="shared" si="46"/>
        <v>7.6362520041497692</v>
      </c>
      <c r="BS13" s="26">
        <f t="shared" si="47"/>
        <v>7.5320739413373561</v>
      </c>
      <c r="BT13" s="26">
        <f t="shared" si="48"/>
        <v>7.5082618126945215</v>
      </c>
      <c r="BV13" s="26">
        <f t="shared" si="30"/>
        <v>0</v>
      </c>
      <c r="BW13" s="26">
        <f t="shared" si="49"/>
        <v>0</v>
      </c>
      <c r="BX13" s="26">
        <f t="shared" si="50"/>
        <v>0</v>
      </c>
      <c r="BY13" s="26">
        <f t="shared" si="51"/>
        <v>0</v>
      </c>
      <c r="BZ13" s="26">
        <f t="shared" si="52"/>
        <v>0</v>
      </c>
      <c r="CA13" s="26">
        <f t="shared" si="53"/>
        <v>0</v>
      </c>
      <c r="CB13" s="26">
        <f t="shared" si="54"/>
        <v>0</v>
      </c>
      <c r="CC13" s="26">
        <f t="shared" si="55"/>
        <v>0</v>
      </c>
      <c r="CD13" s="26">
        <f t="shared" si="56"/>
        <v>0</v>
      </c>
      <c r="CE13" s="26">
        <f t="shared" si="57"/>
        <v>0</v>
      </c>
      <c r="CF13" s="26">
        <f t="shared" si="58"/>
        <v>0</v>
      </c>
      <c r="CG13" s="26">
        <f t="shared" si="59"/>
        <v>0</v>
      </c>
      <c r="CH13" s="26">
        <f t="shared" si="60"/>
        <v>0</v>
      </c>
      <c r="CI13" s="26">
        <f t="shared" si="61"/>
        <v>0</v>
      </c>
      <c r="CJ13" s="26">
        <f t="shared" si="62"/>
        <v>0</v>
      </c>
      <c r="CK13" s="26">
        <f t="shared" si="63"/>
        <v>0</v>
      </c>
      <c r="CL13" s="26">
        <f t="shared" si="64"/>
        <v>0</v>
      </c>
      <c r="CM13" s="26">
        <f t="shared" si="65"/>
        <v>0</v>
      </c>
    </row>
    <row r="14" spans="1:91" ht="17.25" customHeight="1" thickBot="1" x14ac:dyDescent="0.3">
      <c r="A14" s="28" t="s">
        <v>32</v>
      </c>
      <c r="B14" s="27" t="s">
        <v>33</v>
      </c>
      <c r="C14" s="27">
        <v>0.71199999999999997</v>
      </c>
      <c r="D14" s="31">
        <f t="shared" si="31"/>
        <v>0</v>
      </c>
      <c r="E14" s="23"/>
      <c r="F14" s="25"/>
      <c r="G14" s="25"/>
      <c r="H14" s="25"/>
      <c r="I14" s="25"/>
      <c r="J14" s="25"/>
      <c r="K14" s="25"/>
      <c r="L14" s="25"/>
      <c r="M14" s="25"/>
      <c r="N14" s="25"/>
      <c r="O14" s="25"/>
      <c r="Q14" s="2">
        <v>100</v>
      </c>
      <c r="R14" s="46">
        <v>103.72</v>
      </c>
      <c r="S14" s="46">
        <v>105.4</v>
      </c>
      <c r="T14" s="46">
        <v>108.19</v>
      </c>
      <c r="U14" s="46">
        <v>109.69</v>
      </c>
      <c r="V14" s="46">
        <v>110.13</v>
      </c>
      <c r="W14" s="46">
        <v>111.56</v>
      </c>
      <c r="X14" s="46">
        <v>114.98</v>
      </c>
      <c r="Y14" s="46">
        <v>118.65</v>
      </c>
      <c r="Z14" s="46">
        <v>118.95</v>
      </c>
      <c r="AA14" s="46">
        <v>121.16</v>
      </c>
      <c r="AB14" s="46">
        <v>123.52</v>
      </c>
      <c r="AC14" s="46">
        <v>127.35</v>
      </c>
      <c r="AD14" s="46">
        <v>128.58000000000001</v>
      </c>
      <c r="AE14" s="46">
        <v>129.05000000000001</v>
      </c>
      <c r="AF14" s="46">
        <v>130.29</v>
      </c>
      <c r="AG14" s="46">
        <v>132.24</v>
      </c>
      <c r="AH14" s="46">
        <v>133.72999999999999</v>
      </c>
      <c r="AJ14" s="26">
        <f t="shared" si="1"/>
        <v>77.77259293824855</v>
      </c>
      <c r="AK14" s="26">
        <f t="shared" si="2"/>
        <v>80.665733395551399</v>
      </c>
      <c r="AL14" s="26">
        <f t="shared" si="3"/>
        <v>81.972312956913981</v>
      </c>
      <c r="AM14" s="26">
        <f t="shared" si="4"/>
        <v>84.142168299891111</v>
      </c>
      <c r="AN14" s="26">
        <f t="shared" si="5"/>
        <v>85.308757193964837</v>
      </c>
      <c r="AO14" s="26">
        <f t="shared" si="6"/>
        <v>85.650956602893132</v>
      </c>
      <c r="AP14" s="26">
        <f t="shared" si="7"/>
        <v>86.763104681910079</v>
      </c>
      <c r="AQ14" s="26">
        <f t="shared" si="8"/>
        <v>89.422927360398191</v>
      </c>
      <c r="AR14" s="26">
        <f t="shared" si="9"/>
        <v>92.27718152123191</v>
      </c>
      <c r="AS14" s="26">
        <f t="shared" si="10"/>
        <v>92.510499300046661</v>
      </c>
      <c r="AT14" s="26">
        <f t="shared" si="11"/>
        <v>94.229273603981937</v>
      </c>
      <c r="AU14" s="26">
        <f t="shared" si="12"/>
        <v>96.064706797324604</v>
      </c>
      <c r="AV14" s="26">
        <f t="shared" si="13"/>
        <v>99.04339710685953</v>
      </c>
      <c r="AW14" s="26">
        <f t="shared" si="14"/>
        <v>100</v>
      </c>
      <c r="AX14" s="26">
        <f t="shared" si="15"/>
        <v>100.36553118680978</v>
      </c>
      <c r="AY14" s="26">
        <f t="shared" si="16"/>
        <v>101.32991133924403</v>
      </c>
      <c r="AZ14" s="26">
        <f t="shared" si="17"/>
        <v>102.8464769015399</v>
      </c>
      <c r="BA14" s="26">
        <f t="shared" si="18"/>
        <v>104.00528853631978</v>
      </c>
      <c r="BC14" s="26">
        <f t="shared" si="29"/>
        <v>0.55374086172032966</v>
      </c>
      <c r="BD14" s="26">
        <f t="shared" si="32"/>
        <v>0.57434002177632593</v>
      </c>
      <c r="BE14" s="26">
        <f t="shared" si="33"/>
        <v>0.58364286825322753</v>
      </c>
      <c r="BF14" s="26">
        <f t="shared" si="34"/>
        <v>0.59909223829522462</v>
      </c>
      <c r="BG14" s="26">
        <f t="shared" si="35"/>
        <v>0.60739835122102959</v>
      </c>
      <c r="BH14" s="26">
        <f t="shared" si="36"/>
        <v>0.60983481101259907</v>
      </c>
      <c r="BI14" s="26">
        <f t="shared" si="37"/>
        <v>0.61775330533519968</v>
      </c>
      <c r="BJ14" s="26">
        <f t="shared" si="38"/>
        <v>0.63669124280603517</v>
      </c>
      <c r="BK14" s="26">
        <f t="shared" si="39"/>
        <v>0.65701353243117111</v>
      </c>
      <c r="BL14" s="26">
        <f t="shared" si="40"/>
        <v>0.65867475501633221</v>
      </c>
      <c r="BM14" s="26">
        <f t="shared" si="41"/>
        <v>0.67091242806035145</v>
      </c>
      <c r="BN14" s="26">
        <f t="shared" si="42"/>
        <v>0.68398071239695113</v>
      </c>
      <c r="BO14" s="26">
        <f t="shared" si="43"/>
        <v>0.7051889874008398</v>
      </c>
      <c r="BP14" s="26">
        <f t="shared" si="44"/>
        <v>0.71200000000000008</v>
      </c>
      <c r="BQ14" s="26">
        <f t="shared" si="45"/>
        <v>0.71460258205008553</v>
      </c>
      <c r="BR14" s="26">
        <f t="shared" si="46"/>
        <v>0.72146896873541744</v>
      </c>
      <c r="BS14" s="26">
        <f t="shared" si="47"/>
        <v>0.73226691553896406</v>
      </c>
      <c r="BT14" s="26">
        <f t="shared" si="48"/>
        <v>0.74051765437859685</v>
      </c>
      <c r="BV14" s="26">
        <f t="shared" si="30"/>
        <v>0</v>
      </c>
      <c r="BW14" s="26">
        <f t="shared" si="49"/>
        <v>0</v>
      </c>
      <c r="BX14" s="26">
        <f t="shared" si="50"/>
        <v>0</v>
      </c>
      <c r="BY14" s="26">
        <f t="shared" si="51"/>
        <v>0</v>
      </c>
      <c r="BZ14" s="26">
        <f t="shared" si="52"/>
        <v>0</v>
      </c>
      <c r="CA14" s="26">
        <f t="shared" si="53"/>
        <v>0</v>
      </c>
      <c r="CB14" s="26">
        <f t="shared" si="54"/>
        <v>0</v>
      </c>
      <c r="CC14" s="26">
        <f t="shared" si="55"/>
        <v>0</v>
      </c>
      <c r="CD14" s="26">
        <f t="shared" si="56"/>
        <v>0</v>
      </c>
      <c r="CE14" s="26">
        <f t="shared" si="57"/>
        <v>0</v>
      </c>
      <c r="CF14" s="26">
        <f t="shared" si="58"/>
        <v>0</v>
      </c>
      <c r="CG14" s="26">
        <f t="shared" si="59"/>
        <v>0</v>
      </c>
      <c r="CH14" s="26">
        <f t="shared" si="60"/>
        <v>0</v>
      </c>
      <c r="CI14" s="26">
        <f t="shared" si="61"/>
        <v>0</v>
      </c>
      <c r="CJ14" s="26">
        <f t="shared" si="62"/>
        <v>0</v>
      </c>
      <c r="CK14" s="26">
        <f t="shared" si="63"/>
        <v>0</v>
      </c>
      <c r="CL14" s="26">
        <f t="shared" si="64"/>
        <v>0</v>
      </c>
      <c r="CM14" s="26">
        <f t="shared" si="65"/>
        <v>0</v>
      </c>
    </row>
    <row r="15" spans="1:91" ht="17.25" customHeight="1" thickBot="1" x14ac:dyDescent="0.3">
      <c r="A15" s="28" t="s">
        <v>34</v>
      </c>
      <c r="B15" s="27" t="s">
        <v>35</v>
      </c>
      <c r="C15" s="27">
        <v>2.5760000000000001</v>
      </c>
      <c r="D15" s="31">
        <f t="shared" si="31"/>
        <v>0</v>
      </c>
      <c r="E15" s="23"/>
      <c r="F15" s="25"/>
      <c r="G15" s="25"/>
      <c r="H15" s="25"/>
      <c r="I15" s="25"/>
      <c r="J15" s="25"/>
      <c r="K15" s="25"/>
      <c r="L15" s="25"/>
      <c r="M15" s="25"/>
      <c r="N15" s="25"/>
      <c r="O15" s="25"/>
      <c r="Q15" s="2">
        <v>100</v>
      </c>
      <c r="R15" s="46">
        <v>102.59</v>
      </c>
      <c r="S15" s="46">
        <v>107.01</v>
      </c>
      <c r="T15" s="46">
        <v>109.98</v>
      </c>
      <c r="U15" s="46">
        <v>112.54</v>
      </c>
      <c r="V15" s="46">
        <v>116.47</v>
      </c>
      <c r="W15" s="46">
        <v>119.44</v>
      </c>
      <c r="X15" s="46">
        <v>122.32</v>
      </c>
      <c r="Y15" s="46">
        <v>126.37</v>
      </c>
      <c r="Z15" s="46">
        <v>132.31</v>
      </c>
      <c r="AA15" s="46">
        <v>139.30000000000001</v>
      </c>
      <c r="AB15" s="46">
        <v>146.61000000000001</v>
      </c>
      <c r="AC15" s="46">
        <v>155.53</v>
      </c>
      <c r="AD15" s="46">
        <v>165.51</v>
      </c>
      <c r="AE15" s="46">
        <v>174.55</v>
      </c>
      <c r="AF15" s="46">
        <v>184.2</v>
      </c>
      <c r="AG15" s="46">
        <v>190.04</v>
      </c>
      <c r="AH15" s="46">
        <v>193.15</v>
      </c>
      <c r="AJ15" s="26">
        <f t="shared" si="1"/>
        <v>60.419310011479674</v>
      </c>
      <c r="AK15" s="26">
        <f t="shared" si="2"/>
        <v>61.984170140776996</v>
      </c>
      <c r="AL15" s="26">
        <f t="shared" si="3"/>
        <v>64.654703643284407</v>
      </c>
      <c r="AM15" s="26">
        <f t="shared" si="4"/>
        <v>66.449157150625354</v>
      </c>
      <c r="AN15" s="26">
        <f t="shared" si="5"/>
        <v>67.99589148691922</v>
      </c>
      <c r="AO15" s="26">
        <f t="shared" si="6"/>
        <v>70.370370370370367</v>
      </c>
      <c r="AP15" s="26">
        <f t="shared" si="7"/>
        <v>72.164823877711314</v>
      </c>
      <c r="AQ15" s="26">
        <f t="shared" si="8"/>
        <v>73.904900006041927</v>
      </c>
      <c r="AR15" s="26">
        <f t="shared" si="9"/>
        <v>76.351882061506856</v>
      </c>
      <c r="AS15" s="26">
        <f t="shared" si="10"/>
        <v>79.94078907618875</v>
      </c>
      <c r="AT15" s="26">
        <f t="shared" si="11"/>
        <v>84.164098845991191</v>
      </c>
      <c r="AU15" s="26">
        <f t="shared" si="12"/>
        <v>88.580750407830351</v>
      </c>
      <c r="AV15" s="26">
        <f t="shared" si="13"/>
        <v>93.970152860854341</v>
      </c>
      <c r="AW15" s="26">
        <f t="shared" si="14"/>
        <v>100</v>
      </c>
      <c r="AX15" s="26">
        <f t="shared" si="15"/>
        <v>105.46190562503777</v>
      </c>
      <c r="AY15" s="26">
        <f t="shared" si="16"/>
        <v>111.29236904114555</v>
      </c>
      <c r="AZ15" s="26">
        <f t="shared" si="17"/>
        <v>114.82085674581597</v>
      </c>
      <c r="BA15" s="26">
        <f t="shared" si="18"/>
        <v>116.69989728717299</v>
      </c>
      <c r="BC15" s="26">
        <f t="shared" si="29"/>
        <v>1.5564014258957164</v>
      </c>
      <c r="BD15" s="26">
        <f t="shared" si="32"/>
        <v>1.5967122228264155</v>
      </c>
      <c r="BE15" s="26">
        <f t="shared" si="33"/>
        <v>1.6655051658510063</v>
      </c>
      <c r="BF15" s="26">
        <f t="shared" si="34"/>
        <v>1.7117302882001093</v>
      </c>
      <c r="BG15" s="26">
        <f t="shared" si="35"/>
        <v>1.7515741647030394</v>
      </c>
      <c r="BH15" s="26">
        <f t="shared" si="36"/>
        <v>1.8127407407407405</v>
      </c>
      <c r="BI15" s="26">
        <f t="shared" si="37"/>
        <v>1.8589658630898436</v>
      </c>
      <c r="BJ15" s="26">
        <f t="shared" si="38"/>
        <v>1.9037902241556401</v>
      </c>
      <c r="BK15" s="26">
        <f t="shared" si="39"/>
        <v>1.9668244819044167</v>
      </c>
      <c r="BL15" s="26">
        <f t="shared" si="40"/>
        <v>2.0592747266026223</v>
      </c>
      <c r="BM15" s="26">
        <f t="shared" si="41"/>
        <v>2.168067186272733</v>
      </c>
      <c r="BN15" s="26">
        <f t="shared" si="42"/>
        <v>2.2818401305057101</v>
      </c>
      <c r="BO15" s="26">
        <f t="shared" si="43"/>
        <v>2.4206711376956078</v>
      </c>
      <c r="BP15" s="26">
        <f t="shared" si="44"/>
        <v>2.5760000000000001</v>
      </c>
      <c r="BQ15" s="26">
        <f t="shared" si="45"/>
        <v>2.7166986889009728</v>
      </c>
      <c r="BR15" s="26">
        <f t="shared" si="46"/>
        <v>2.866891426499909</v>
      </c>
      <c r="BS15" s="26">
        <f t="shared" si="47"/>
        <v>2.9577852697722191</v>
      </c>
      <c r="BT15" s="26">
        <f t="shared" si="48"/>
        <v>3.0061893541175762</v>
      </c>
      <c r="BV15" s="26">
        <f t="shared" si="30"/>
        <v>0</v>
      </c>
      <c r="BW15" s="26">
        <f t="shared" si="49"/>
        <v>0</v>
      </c>
      <c r="BX15" s="26">
        <f t="shared" si="50"/>
        <v>0</v>
      </c>
      <c r="BY15" s="26">
        <f t="shared" si="51"/>
        <v>0</v>
      </c>
      <c r="BZ15" s="26">
        <f t="shared" si="52"/>
        <v>0</v>
      </c>
      <c r="CA15" s="26">
        <f t="shared" si="53"/>
        <v>0</v>
      </c>
      <c r="CB15" s="26">
        <f t="shared" si="54"/>
        <v>0</v>
      </c>
      <c r="CC15" s="26">
        <f t="shared" si="55"/>
        <v>0</v>
      </c>
      <c r="CD15" s="26">
        <f t="shared" si="56"/>
        <v>0</v>
      </c>
      <c r="CE15" s="26">
        <f t="shared" si="57"/>
        <v>0</v>
      </c>
      <c r="CF15" s="26">
        <f t="shared" si="58"/>
        <v>0</v>
      </c>
      <c r="CG15" s="26">
        <f t="shared" si="59"/>
        <v>0</v>
      </c>
      <c r="CH15" s="26">
        <f t="shared" si="60"/>
        <v>0</v>
      </c>
      <c r="CI15" s="26">
        <f t="shared" si="61"/>
        <v>0</v>
      </c>
      <c r="CJ15" s="26">
        <f t="shared" si="62"/>
        <v>0</v>
      </c>
      <c r="CK15" s="26">
        <f t="shared" si="63"/>
        <v>0</v>
      </c>
      <c r="CL15" s="26">
        <f t="shared" si="64"/>
        <v>0</v>
      </c>
      <c r="CM15" s="26">
        <f t="shared" si="65"/>
        <v>0</v>
      </c>
    </row>
    <row r="16" spans="1:91" ht="17.25" customHeight="1" thickBot="1" x14ac:dyDescent="0.3">
      <c r="A16" s="28" t="s">
        <v>36</v>
      </c>
      <c r="B16" s="27" t="s">
        <v>37</v>
      </c>
      <c r="C16" s="27">
        <v>3.2789999999999999</v>
      </c>
      <c r="D16" s="22">
        <f t="shared" si="31"/>
        <v>1.3452914798206279</v>
      </c>
      <c r="E16" s="23"/>
      <c r="F16" s="25">
        <v>18</v>
      </c>
      <c r="G16" s="25">
        <v>18</v>
      </c>
      <c r="H16" s="25">
        <v>18</v>
      </c>
      <c r="I16" s="25">
        <v>18</v>
      </c>
      <c r="J16" s="25">
        <v>24</v>
      </c>
      <c r="K16" s="25">
        <v>26</v>
      </c>
      <c r="L16" s="25">
        <v>50</v>
      </c>
      <c r="M16" s="25">
        <v>50</v>
      </c>
      <c r="N16" s="25">
        <v>54</v>
      </c>
      <c r="O16" s="25">
        <f t="shared" si="0"/>
        <v>276</v>
      </c>
      <c r="Q16" s="2">
        <v>100</v>
      </c>
      <c r="R16" s="46">
        <v>99.88</v>
      </c>
      <c r="S16" s="46">
        <v>101.75</v>
      </c>
      <c r="T16" s="46">
        <v>112.68</v>
      </c>
      <c r="U16" s="46">
        <v>115.8</v>
      </c>
      <c r="V16" s="46">
        <v>121.77</v>
      </c>
      <c r="W16" s="46">
        <v>130.04</v>
      </c>
      <c r="X16" s="46">
        <v>134.86000000000001</v>
      </c>
      <c r="Y16" s="46">
        <v>158.44999999999999</v>
      </c>
      <c r="Z16" s="46">
        <v>153.59</v>
      </c>
      <c r="AA16" s="46">
        <v>169.38</v>
      </c>
      <c r="AB16" s="46">
        <v>204.23</v>
      </c>
      <c r="AC16" s="46">
        <v>203.74</v>
      </c>
      <c r="AD16" s="46">
        <v>205.19</v>
      </c>
      <c r="AE16" s="46">
        <v>202.37</v>
      </c>
      <c r="AF16" s="46">
        <v>197.31</v>
      </c>
      <c r="AG16" s="46">
        <v>195.57</v>
      </c>
      <c r="AH16" s="46">
        <v>206.01</v>
      </c>
      <c r="AJ16" s="26">
        <f t="shared" si="1"/>
        <v>48.735318485306301</v>
      </c>
      <c r="AK16" s="26">
        <f t="shared" si="2"/>
        <v>48.676836103123932</v>
      </c>
      <c r="AL16" s="26">
        <f t="shared" si="3"/>
        <v>49.588186558799165</v>
      </c>
      <c r="AM16" s="26">
        <f t="shared" si="4"/>
        <v>54.914956869243149</v>
      </c>
      <c r="AN16" s="26">
        <f t="shared" si="5"/>
        <v>56.435498805984693</v>
      </c>
      <c r="AO16" s="26">
        <f t="shared" si="6"/>
        <v>59.344997319557478</v>
      </c>
      <c r="AP16" s="26">
        <f t="shared" si="7"/>
        <v>63.375408158292309</v>
      </c>
      <c r="AQ16" s="26">
        <f t="shared" si="8"/>
        <v>65.724450509284083</v>
      </c>
      <c r="AR16" s="26">
        <f t="shared" si="9"/>
        <v>77.221112139967829</v>
      </c>
      <c r="AS16" s="26">
        <f t="shared" si="10"/>
        <v>74.852575661581952</v>
      </c>
      <c r="AT16" s="26">
        <f t="shared" si="11"/>
        <v>82.547882450411819</v>
      </c>
      <c r="AU16" s="26">
        <f t="shared" si="12"/>
        <v>99.532140942541062</v>
      </c>
      <c r="AV16" s="26">
        <f t="shared" si="13"/>
        <v>99.293337881963055</v>
      </c>
      <c r="AW16" s="26">
        <f t="shared" si="14"/>
        <v>100</v>
      </c>
      <c r="AX16" s="26">
        <f t="shared" si="15"/>
        <v>98.62566401871436</v>
      </c>
      <c r="AY16" s="26">
        <f t="shared" si="16"/>
        <v>96.15965690335787</v>
      </c>
      <c r="AZ16" s="26">
        <f t="shared" si="17"/>
        <v>95.31166236171353</v>
      </c>
      <c r="BA16" s="26">
        <f t="shared" si="18"/>
        <v>100.39962961157951</v>
      </c>
      <c r="BC16" s="26">
        <f t="shared" si="29"/>
        <v>1.5980310931331936</v>
      </c>
      <c r="BD16" s="26">
        <f t="shared" si="32"/>
        <v>1.5961134558214338</v>
      </c>
      <c r="BE16" s="26">
        <f t="shared" si="33"/>
        <v>1.6259966372630246</v>
      </c>
      <c r="BF16" s="26">
        <f t="shared" si="34"/>
        <v>1.8006614357424828</v>
      </c>
      <c r="BG16" s="26">
        <f t="shared" si="35"/>
        <v>1.8505200058482381</v>
      </c>
      <c r="BH16" s="26">
        <f t="shared" si="36"/>
        <v>1.9459224621082896</v>
      </c>
      <c r="BI16" s="26">
        <f t="shared" si="37"/>
        <v>2.0780796335104048</v>
      </c>
      <c r="BJ16" s="26">
        <f t="shared" si="38"/>
        <v>2.1551047321994248</v>
      </c>
      <c r="BK16" s="26">
        <f t="shared" si="39"/>
        <v>2.5320802670695453</v>
      </c>
      <c r="BL16" s="26">
        <f t="shared" si="40"/>
        <v>2.4544159559432721</v>
      </c>
      <c r="BM16" s="26">
        <f t="shared" si="41"/>
        <v>2.7067450655490033</v>
      </c>
      <c r="BN16" s="26">
        <f t="shared" si="42"/>
        <v>3.2636589015059214</v>
      </c>
      <c r="BO16" s="26">
        <f t="shared" si="43"/>
        <v>3.2558285491495682</v>
      </c>
      <c r="BP16" s="26">
        <f t="shared" si="44"/>
        <v>3.2789999999999999</v>
      </c>
      <c r="BQ16" s="26">
        <f t="shared" si="45"/>
        <v>3.2339355231736437</v>
      </c>
      <c r="BR16" s="26">
        <f t="shared" si="46"/>
        <v>3.1530751498611043</v>
      </c>
      <c r="BS16" s="26">
        <f t="shared" si="47"/>
        <v>3.1252694088405866</v>
      </c>
      <c r="BT16" s="26">
        <f t="shared" si="48"/>
        <v>3.2921038549636923</v>
      </c>
      <c r="BV16" s="26">
        <f t="shared" si="30"/>
        <v>0.6556320872462732</v>
      </c>
      <c r="BW16" s="26">
        <f t="shared" si="49"/>
        <v>0.65484532874157764</v>
      </c>
      <c r="BX16" s="26">
        <f t="shared" si="50"/>
        <v>0.66710564877308298</v>
      </c>
      <c r="BY16" s="26">
        <f t="shared" si="51"/>
        <v>0.73876623590910073</v>
      </c>
      <c r="BZ16" s="26">
        <f t="shared" si="52"/>
        <v>0.75922195703118434</v>
      </c>
      <c r="CA16" s="26">
        <f t="shared" si="53"/>
        <v>0.79836319263978683</v>
      </c>
      <c r="CB16" s="26">
        <f t="shared" si="54"/>
        <v>0.8525839662550535</v>
      </c>
      <c r="CC16" s="26">
        <f t="shared" si="55"/>
        <v>0.88418543286032403</v>
      </c>
      <c r="CD16" s="26">
        <f t="shared" si="56"/>
        <v>1.0388490422417198</v>
      </c>
      <c r="CE16" s="26">
        <f t="shared" si="57"/>
        <v>1.0069853228015511</v>
      </c>
      <c r="CF16" s="26">
        <f t="shared" si="58"/>
        <v>1.1105096293777377</v>
      </c>
      <c r="CG16" s="26">
        <f t="shared" si="59"/>
        <v>1.3389974117830639</v>
      </c>
      <c r="CH16" s="26">
        <f t="shared" si="60"/>
        <v>1.3357848145555571</v>
      </c>
      <c r="CI16" s="26">
        <f t="shared" si="61"/>
        <v>1.3452914798206279</v>
      </c>
      <c r="CJ16" s="26">
        <f t="shared" si="62"/>
        <v>1.3268026549602832</v>
      </c>
      <c r="CK16" s="26">
        <f t="shared" si="63"/>
        <v>1.2936276713456218</v>
      </c>
      <c r="CL16" s="26">
        <f t="shared" si="64"/>
        <v>1.2822196730275364</v>
      </c>
      <c r="CM16" s="26">
        <f t="shared" si="65"/>
        <v>1.3506676629360472</v>
      </c>
    </row>
    <row r="17" spans="1:91" ht="17.25" customHeight="1" thickBot="1" x14ac:dyDescent="0.3">
      <c r="A17" s="20" t="s">
        <v>38</v>
      </c>
      <c r="B17" s="27" t="s">
        <v>39</v>
      </c>
      <c r="C17" s="27">
        <v>5.7919999999999998</v>
      </c>
      <c r="D17" s="22">
        <f t="shared" si="31"/>
        <v>3.6215636576330668</v>
      </c>
      <c r="E17" s="23"/>
      <c r="F17" s="25">
        <v>53</v>
      </c>
      <c r="G17" s="25">
        <v>53</v>
      </c>
      <c r="H17" s="25">
        <v>56</v>
      </c>
      <c r="I17" s="25">
        <v>56</v>
      </c>
      <c r="J17" s="25">
        <v>76</v>
      </c>
      <c r="K17" s="25">
        <v>100</v>
      </c>
      <c r="L17" s="25">
        <v>112</v>
      </c>
      <c r="M17" s="25">
        <v>113</v>
      </c>
      <c r="N17" s="25">
        <v>124</v>
      </c>
      <c r="O17" s="25">
        <f t="shared" si="0"/>
        <v>743</v>
      </c>
      <c r="Q17" s="2">
        <v>100</v>
      </c>
      <c r="R17" s="46">
        <v>102.41</v>
      </c>
      <c r="S17" s="46">
        <v>103.93</v>
      </c>
      <c r="T17" s="46">
        <v>104.36</v>
      </c>
      <c r="U17" s="46">
        <v>104.95</v>
      </c>
      <c r="V17" s="46">
        <v>105.58</v>
      </c>
      <c r="W17" s="46">
        <v>106.16</v>
      </c>
      <c r="X17" s="46">
        <v>107.52</v>
      </c>
      <c r="Y17" s="46">
        <v>109.35</v>
      </c>
      <c r="Z17" s="46">
        <v>111.46</v>
      </c>
      <c r="AA17" s="46">
        <v>113.65</v>
      </c>
      <c r="AB17" s="46">
        <v>115.96</v>
      </c>
      <c r="AC17" s="46">
        <v>117.84</v>
      </c>
      <c r="AD17" s="46">
        <v>119.55</v>
      </c>
      <c r="AE17" s="46">
        <v>120.22</v>
      </c>
      <c r="AF17" s="46">
        <v>119.81</v>
      </c>
      <c r="AG17" s="46">
        <v>119.43</v>
      </c>
      <c r="AH17" s="46">
        <v>119.16</v>
      </c>
      <c r="AJ17" s="26">
        <f t="shared" si="1"/>
        <v>83.647009619406106</v>
      </c>
      <c r="AK17" s="26">
        <f t="shared" si="2"/>
        <v>85.662902551233785</v>
      </c>
      <c r="AL17" s="26">
        <f t="shared" si="3"/>
        <v>86.934337097448775</v>
      </c>
      <c r="AM17" s="26">
        <f t="shared" si="4"/>
        <v>87.294019238812211</v>
      </c>
      <c r="AN17" s="26">
        <f t="shared" si="5"/>
        <v>87.787536595566721</v>
      </c>
      <c r="AO17" s="26">
        <f t="shared" si="6"/>
        <v>88.314512756168966</v>
      </c>
      <c r="AP17" s="26">
        <f t="shared" si="7"/>
        <v>88.799665411961527</v>
      </c>
      <c r="AQ17" s="26">
        <f t="shared" si="8"/>
        <v>89.937264742785445</v>
      </c>
      <c r="AR17" s="26">
        <f t="shared" si="9"/>
        <v>91.468005018820577</v>
      </c>
      <c r="AS17" s="26">
        <f t="shared" si="10"/>
        <v>93.232956921790048</v>
      </c>
      <c r="AT17" s="26">
        <f t="shared" si="11"/>
        <v>95.06482643245505</v>
      </c>
      <c r="AU17" s="26">
        <f t="shared" si="12"/>
        <v>96.997072354663317</v>
      </c>
      <c r="AV17" s="26">
        <f t="shared" si="13"/>
        <v>98.569636135508162</v>
      </c>
      <c r="AW17" s="26">
        <f t="shared" si="14"/>
        <v>100</v>
      </c>
      <c r="AX17" s="26">
        <f t="shared" si="15"/>
        <v>100.56043496445002</v>
      </c>
      <c r="AY17" s="26">
        <f t="shared" si="16"/>
        <v>100.21748222501046</v>
      </c>
      <c r="AZ17" s="26">
        <f t="shared" si="17"/>
        <v>99.89962358845672</v>
      </c>
      <c r="BA17" s="26">
        <f t="shared" si="18"/>
        <v>99.673776662484315</v>
      </c>
      <c r="BC17" s="26">
        <f t="shared" si="29"/>
        <v>4.8448347971560013</v>
      </c>
      <c r="BD17" s="26">
        <f t="shared" si="32"/>
        <v>4.961595315767461</v>
      </c>
      <c r="BE17" s="26">
        <f t="shared" si="33"/>
        <v>5.0352368046842324</v>
      </c>
      <c r="BF17" s="26">
        <f t="shared" si="34"/>
        <v>5.0560695943120031</v>
      </c>
      <c r="BG17" s="26">
        <f t="shared" si="35"/>
        <v>5.084654119615224</v>
      </c>
      <c r="BH17" s="26">
        <f t="shared" si="36"/>
        <v>5.115176578837306</v>
      </c>
      <c r="BI17" s="26">
        <f t="shared" si="37"/>
        <v>5.1432766206608118</v>
      </c>
      <c r="BJ17" s="26">
        <f t="shared" si="38"/>
        <v>5.209166373902133</v>
      </c>
      <c r="BK17" s="26">
        <f t="shared" si="39"/>
        <v>5.297826850690087</v>
      </c>
      <c r="BL17" s="26">
        <f t="shared" si="40"/>
        <v>5.4000528649100792</v>
      </c>
      <c r="BM17" s="26">
        <f t="shared" si="41"/>
        <v>5.5061547469677965</v>
      </c>
      <c r="BN17" s="26">
        <f t="shared" si="42"/>
        <v>5.6180704307820983</v>
      </c>
      <c r="BO17" s="26">
        <f t="shared" si="43"/>
        <v>5.7091533249686321</v>
      </c>
      <c r="BP17" s="26">
        <f t="shared" si="44"/>
        <v>5.7919999999999989</v>
      </c>
      <c r="BQ17" s="26">
        <f t="shared" si="45"/>
        <v>5.8244603931409449</v>
      </c>
      <c r="BR17" s="26">
        <f t="shared" si="46"/>
        <v>5.8045965704726052</v>
      </c>
      <c r="BS17" s="26">
        <f t="shared" si="47"/>
        <v>5.7861861982434126</v>
      </c>
      <c r="BT17" s="26">
        <f t="shared" si="48"/>
        <v>5.7731051442910912</v>
      </c>
      <c r="BV17" s="26">
        <f t="shared" si="30"/>
        <v>3.0293297010732472</v>
      </c>
      <c r="BW17" s="26">
        <f t="shared" si="49"/>
        <v>3.1023365468691115</v>
      </c>
      <c r="BX17" s="26">
        <f t="shared" si="50"/>
        <v>3.148382358325426</v>
      </c>
      <c r="BY17" s="26">
        <f t="shared" si="51"/>
        <v>3.16140847604004</v>
      </c>
      <c r="BZ17" s="26">
        <f t="shared" si="52"/>
        <v>3.1792815212763732</v>
      </c>
      <c r="CA17" s="26">
        <f t="shared" si="53"/>
        <v>3.1983662983931338</v>
      </c>
      <c r="CB17" s="26">
        <f t="shared" si="54"/>
        <v>3.2159364106593591</v>
      </c>
      <c r="CC17" s="26">
        <f t="shared" si="55"/>
        <v>3.2571352945939549</v>
      </c>
      <c r="CD17" s="26">
        <f t="shared" si="56"/>
        <v>3.3125720281235953</v>
      </c>
      <c r="CE17" s="26">
        <f t="shared" si="57"/>
        <v>3.3764908848162412</v>
      </c>
      <c r="CF17" s="26">
        <f t="shared" si="58"/>
        <v>3.4428332052697455</v>
      </c>
      <c r="CG17" s="26">
        <f t="shared" si="59"/>
        <v>3.512810721364537</v>
      </c>
      <c r="CH17" s="26">
        <f t="shared" si="60"/>
        <v>3.5697621197447145</v>
      </c>
      <c r="CI17" s="26">
        <f t="shared" si="61"/>
        <v>3.6215636576330668</v>
      </c>
      <c r="CJ17" s="26">
        <f t="shared" si="62"/>
        <v>3.6418601666302579</v>
      </c>
      <c r="CK17" s="26">
        <f t="shared" si="63"/>
        <v>3.6294399148558574</v>
      </c>
      <c r="CL17" s="26">
        <f t="shared" si="64"/>
        <v>3.6179284619917791</v>
      </c>
      <c r="CM17" s="26">
        <f t="shared" si="65"/>
        <v>3.6097492717988811</v>
      </c>
    </row>
    <row r="18" spans="1:91" ht="17.25" customHeight="1" thickBot="1" x14ac:dyDescent="0.3">
      <c r="A18" s="20" t="s">
        <v>40</v>
      </c>
      <c r="B18" s="27" t="s">
        <v>41</v>
      </c>
      <c r="C18" s="27">
        <v>5.016</v>
      </c>
      <c r="D18" s="22">
        <f t="shared" si="31"/>
        <v>2.2519009553519203</v>
      </c>
      <c r="E18" s="23"/>
      <c r="F18" s="25">
        <v>33</v>
      </c>
      <c r="G18" s="25">
        <v>33</v>
      </c>
      <c r="H18" s="25">
        <v>36</v>
      </c>
      <c r="I18" s="25">
        <v>36</v>
      </c>
      <c r="J18" s="25">
        <v>38</v>
      </c>
      <c r="K18" s="25">
        <v>47</v>
      </c>
      <c r="L18" s="25">
        <v>48</v>
      </c>
      <c r="M18" s="25">
        <v>93</v>
      </c>
      <c r="N18" s="25">
        <v>98</v>
      </c>
      <c r="O18" s="25">
        <f t="shared" si="0"/>
        <v>462</v>
      </c>
      <c r="Q18" s="2">
        <v>100</v>
      </c>
      <c r="R18" s="46">
        <v>102.33</v>
      </c>
      <c r="S18" s="46">
        <v>107.32</v>
      </c>
      <c r="T18" s="46">
        <v>110.69</v>
      </c>
      <c r="U18" s="46">
        <v>113.04</v>
      </c>
      <c r="V18" s="46">
        <v>115.2</v>
      </c>
      <c r="W18" s="46">
        <v>115.93</v>
      </c>
      <c r="X18" s="46">
        <v>115.43</v>
      </c>
      <c r="Y18" s="46">
        <v>117.32</v>
      </c>
      <c r="Z18" s="46">
        <v>121.34</v>
      </c>
      <c r="AA18" s="46">
        <v>123.63</v>
      </c>
      <c r="AB18" s="46">
        <v>124.76</v>
      </c>
      <c r="AC18" s="46">
        <v>125.17</v>
      </c>
      <c r="AD18" s="46">
        <v>127.36</v>
      </c>
      <c r="AE18" s="46">
        <v>131.22</v>
      </c>
      <c r="AF18" s="46">
        <v>135.38</v>
      </c>
      <c r="AG18" s="46">
        <v>144.63999999999999</v>
      </c>
      <c r="AH18" s="46">
        <v>147.11000000000001</v>
      </c>
      <c r="AJ18" s="26">
        <f t="shared" si="1"/>
        <v>78.517587939698501</v>
      </c>
      <c r="AK18" s="26">
        <f t="shared" si="2"/>
        <v>80.347047738693462</v>
      </c>
      <c r="AL18" s="26">
        <f t="shared" si="3"/>
        <v>84.265075376884411</v>
      </c>
      <c r="AM18" s="26">
        <f t="shared" si="4"/>
        <v>86.911118090452248</v>
      </c>
      <c r="AN18" s="26">
        <f t="shared" si="5"/>
        <v>88.756281407035175</v>
      </c>
      <c r="AO18" s="26">
        <f t="shared" si="6"/>
        <v>90.452261306532662</v>
      </c>
      <c r="AP18" s="26">
        <f t="shared" si="7"/>
        <v>91.025439698492477</v>
      </c>
      <c r="AQ18" s="26">
        <f t="shared" si="8"/>
        <v>90.632851758793976</v>
      </c>
      <c r="AR18" s="26">
        <f t="shared" si="9"/>
        <v>92.116834170854261</v>
      </c>
      <c r="AS18" s="26">
        <f t="shared" si="10"/>
        <v>95.27324120603015</v>
      </c>
      <c r="AT18" s="26">
        <f t="shared" si="11"/>
        <v>97.071293969849251</v>
      </c>
      <c r="AU18" s="26">
        <f t="shared" si="12"/>
        <v>97.958542713567837</v>
      </c>
      <c r="AV18" s="26">
        <f t="shared" si="13"/>
        <v>98.2804648241206</v>
      </c>
      <c r="AW18" s="26">
        <f t="shared" si="14"/>
        <v>100</v>
      </c>
      <c r="AX18" s="26">
        <f t="shared" si="15"/>
        <v>103.03077889447236</v>
      </c>
      <c r="AY18" s="26">
        <f t="shared" si="16"/>
        <v>106.29711055276381</v>
      </c>
      <c r="AZ18" s="26">
        <f t="shared" si="17"/>
        <v>113.56783919597989</v>
      </c>
      <c r="BA18" s="26">
        <f t="shared" si="18"/>
        <v>115.50722361809048</v>
      </c>
      <c r="BC18" s="26">
        <f t="shared" si="29"/>
        <v>3.938442211055277</v>
      </c>
      <c r="BD18" s="26">
        <f t="shared" si="32"/>
        <v>4.0302079145728644</v>
      </c>
      <c r="BE18" s="26">
        <f t="shared" si="33"/>
        <v>4.2267361809045214</v>
      </c>
      <c r="BF18" s="26">
        <f t="shared" si="34"/>
        <v>4.3594616834170843</v>
      </c>
      <c r="BG18" s="26">
        <f t="shared" si="35"/>
        <v>4.4520150753768846</v>
      </c>
      <c r="BH18" s="26">
        <f t="shared" si="36"/>
        <v>4.5370854271356782</v>
      </c>
      <c r="BI18" s="26">
        <f t="shared" si="37"/>
        <v>4.5658360552763826</v>
      </c>
      <c r="BJ18" s="26">
        <f t="shared" si="38"/>
        <v>4.5461438442211053</v>
      </c>
      <c r="BK18" s="26">
        <f t="shared" si="39"/>
        <v>4.6205804020100496</v>
      </c>
      <c r="BL18" s="26">
        <f t="shared" si="40"/>
        <v>4.7789057788944724</v>
      </c>
      <c r="BM18" s="26">
        <f t="shared" si="41"/>
        <v>4.8690961055276389</v>
      </c>
      <c r="BN18" s="26">
        <f t="shared" si="42"/>
        <v>4.9136005025125629</v>
      </c>
      <c r="BO18" s="26">
        <f t="shared" si="43"/>
        <v>4.9297481155778895</v>
      </c>
      <c r="BP18" s="26">
        <f t="shared" si="44"/>
        <v>5.016</v>
      </c>
      <c r="BQ18" s="26">
        <f t="shared" si="45"/>
        <v>5.1680238693467331</v>
      </c>
      <c r="BR18" s="26">
        <f t="shared" si="46"/>
        <v>5.3318630653266323</v>
      </c>
      <c r="BS18" s="26">
        <f t="shared" si="47"/>
        <v>5.6965628140703508</v>
      </c>
      <c r="BT18" s="26">
        <f t="shared" si="48"/>
        <v>5.7938423366834186</v>
      </c>
      <c r="BV18" s="26">
        <f t="shared" si="30"/>
        <v>1.7681383129333546</v>
      </c>
      <c r="BW18" s="26">
        <f t="shared" si="49"/>
        <v>1.8093359356247014</v>
      </c>
      <c r="BX18" s="26">
        <f t="shared" si="50"/>
        <v>1.8975660374400758</v>
      </c>
      <c r="BY18" s="26">
        <f t="shared" si="51"/>
        <v>1.9571522985859298</v>
      </c>
      <c r="BZ18" s="26">
        <f t="shared" si="52"/>
        <v>1.9987035489398639</v>
      </c>
      <c r="CA18" s="26">
        <f t="shared" si="53"/>
        <v>2.0368953364992244</v>
      </c>
      <c r="CB18" s="26">
        <f t="shared" si="54"/>
        <v>2.0498027461836381</v>
      </c>
      <c r="CC18" s="26">
        <f t="shared" si="55"/>
        <v>2.0409620546189711</v>
      </c>
      <c r="CD18" s="26">
        <f t="shared" si="56"/>
        <v>2.074379868733411</v>
      </c>
      <c r="CE18" s="26">
        <f t="shared" si="57"/>
        <v>2.1454590289133324</v>
      </c>
      <c r="CF18" s="26">
        <f t="shared" si="58"/>
        <v>2.185949396279506</v>
      </c>
      <c r="CG18" s="26">
        <f t="shared" si="59"/>
        <v>2.205929359215653</v>
      </c>
      <c r="CH18" s="26">
        <f t="shared" si="60"/>
        <v>2.2131787262986795</v>
      </c>
      <c r="CI18" s="26">
        <f t="shared" si="61"/>
        <v>2.2519009553519203</v>
      </c>
      <c r="CJ18" s="26">
        <f t="shared" si="62"/>
        <v>2.3201510942311478</v>
      </c>
      <c r="CK18" s="26">
        <f t="shared" si="63"/>
        <v>2.393705648049175</v>
      </c>
      <c r="CL18" s="26">
        <f t="shared" si="64"/>
        <v>2.5574352558268036</v>
      </c>
      <c r="CM18" s="26">
        <f t="shared" si="65"/>
        <v>2.6011082721562584</v>
      </c>
    </row>
    <row r="19" spans="1:91" ht="17.25" customHeight="1" thickBot="1" x14ac:dyDescent="0.3">
      <c r="A19" s="20" t="s">
        <v>42</v>
      </c>
      <c r="B19" s="27" t="s">
        <v>43</v>
      </c>
      <c r="C19" s="27">
        <v>13.494999999999999</v>
      </c>
      <c r="D19" s="22">
        <f>100*(O20+O21+O22)/$O$28</f>
        <v>15.139403392474167</v>
      </c>
      <c r="E19" s="23"/>
      <c r="F19" s="25"/>
      <c r="G19" s="25"/>
      <c r="H19" s="25"/>
      <c r="I19" s="25"/>
      <c r="J19" s="25"/>
      <c r="K19" s="25"/>
      <c r="L19" s="25"/>
      <c r="M19" s="25"/>
      <c r="N19" s="25"/>
      <c r="O19" s="25"/>
      <c r="Q19" s="2">
        <v>100</v>
      </c>
      <c r="R19" s="46">
        <v>100.9</v>
      </c>
      <c r="S19" s="46">
        <v>102.1</v>
      </c>
      <c r="T19" s="46">
        <v>101.99</v>
      </c>
      <c r="U19" s="46">
        <v>103.01</v>
      </c>
      <c r="V19" s="46">
        <v>105.68</v>
      </c>
      <c r="W19" s="46">
        <v>107.96</v>
      </c>
      <c r="X19" s="46">
        <v>108.52</v>
      </c>
      <c r="Y19" s="46">
        <v>111.3</v>
      </c>
      <c r="Z19" s="46">
        <v>107.85</v>
      </c>
      <c r="AA19" s="46">
        <v>112.63</v>
      </c>
      <c r="AB19" s="46">
        <v>117.14</v>
      </c>
      <c r="AC19" s="46">
        <v>122.47</v>
      </c>
      <c r="AD19" s="46">
        <v>124.11</v>
      </c>
      <c r="AE19" s="46">
        <v>123.14</v>
      </c>
      <c r="AF19" s="46">
        <v>120.85</v>
      </c>
      <c r="AG19" s="46">
        <v>120.61</v>
      </c>
      <c r="AH19" s="46">
        <v>123.72</v>
      </c>
      <c r="AJ19" s="26">
        <f t="shared" si="1"/>
        <v>80.573684634598337</v>
      </c>
      <c r="AK19" s="26">
        <f t="shared" si="2"/>
        <v>81.29884779630973</v>
      </c>
      <c r="AL19" s="26">
        <f t="shared" si="3"/>
        <v>82.265732011924896</v>
      </c>
      <c r="AM19" s="26">
        <f t="shared" si="4"/>
        <v>82.177100958826841</v>
      </c>
      <c r="AN19" s="26">
        <f t="shared" si="5"/>
        <v>82.998952542099758</v>
      </c>
      <c r="AO19" s="26">
        <f t="shared" si="6"/>
        <v>85.150269921843531</v>
      </c>
      <c r="AP19" s="26">
        <f t="shared" si="7"/>
        <v>86.987349931512355</v>
      </c>
      <c r="AQ19" s="26">
        <f t="shared" si="8"/>
        <v>87.438562565466114</v>
      </c>
      <c r="AR19" s="26">
        <f t="shared" si="9"/>
        <v>89.678510998307942</v>
      </c>
      <c r="AS19" s="26">
        <f t="shared" si="10"/>
        <v>86.8987188784143</v>
      </c>
      <c r="AT19" s="26">
        <f t="shared" si="11"/>
        <v>90.750141003948102</v>
      </c>
      <c r="AU19" s="26">
        <f t="shared" si="12"/>
        <v>94.384014180968506</v>
      </c>
      <c r="AV19" s="26">
        <f t="shared" si="13"/>
        <v>98.678591571992598</v>
      </c>
      <c r="AW19" s="26">
        <f t="shared" si="14"/>
        <v>100</v>
      </c>
      <c r="AX19" s="26">
        <f t="shared" si="15"/>
        <v>99.218435259044398</v>
      </c>
      <c r="AY19" s="26">
        <f t="shared" si="16"/>
        <v>97.373297880912091</v>
      </c>
      <c r="AZ19" s="26">
        <f t="shared" si="17"/>
        <v>97.179921037789057</v>
      </c>
      <c r="BA19" s="26">
        <f t="shared" si="18"/>
        <v>99.685762629925065</v>
      </c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</row>
    <row r="20" spans="1:91" ht="17.25" customHeight="1" thickBot="1" x14ac:dyDescent="0.3">
      <c r="A20" s="28" t="s">
        <v>44</v>
      </c>
      <c r="B20" s="27" t="s">
        <v>45</v>
      </c>
      <c r="C20" s="27">
        <v>3.3490000000000002</v>
      </c>
      <c r="D20" s="22">
        <f t="shared" ref="D20:D28" si="66">100*O20/$O$28</f>
        <v>2.5833495808149736</v>
      </c>
      <c r="E20" s="23"/>
      <c r="F20" s="25">
        <v>3</v>
      </c>
      <c r="G20" s="25">
        <v>3</v>
      </c>
      <c r="H20" s="25">
        <v>3</v>
      </c>
      <c r="I20" s="25">
        <v>3</v>
      </c>
      <c r="J20" s="25">
        <v>6</v>
      </c>
      <c r="K20" s="25">
        <v>12</v>
      </c>
      <c r="L20" s="25">
        <v>168</v>
      </c>
      <c r="M20" s="25">
        <v>164</v>
      </c>
      <c r="N20" s="25">
        <v>168</v>
      </c>
      <c r="O20" s="25">
        <f t="shared" si="0"/>
        <v>530</v>
      </c>
      <c r="Q20" s="2">
        <v>100</v>
      </c>
      <c r="R20" s="46">
        <v>99.98</v>
      </c>
      <c r="S20" s="46">
        <v>101.74</v>
      </c>
      <c r="T20" s="46">
        <v>97.94</v>
      </c>
      <c r="U20" s="46">
        <v>95.54</v>
      </c>
      <c r="V20" s="46">
        <v>93.67</v>
      </c>
      <c r="W20" s="46">
        <v>92.02</v>
      </c>
      <c r="X20" s="46">
        <v>89.71</v>
      </c>
      <c r="Y20" s="46">
        <v>83.07</v>
      </c>
      <c r="Z20" s="46">
        <v>80.2</v>
      </c>
      <c r="AA20" s="46">
        <v>81.5</v>
      </c>
      <c r="AB20" s="46">
        <v>82.15</v>
      </c>
      <c r="AC20" s="46">
        <v>82.17</v>
      </c>
      <c r="AD20" s="46">
        <v>82.72</v>
      </c>
      <c r="AE20" s="46">
        <v>81.96</v>
      </c>
      <c r="AF20" s="46">
        <v>81.459999999999994</v>
      </c>
      <c r="AG20" s="46">
        <v>82.11</v>
      </c>
      <c r="AH20" s="46">
        <v>81.209999999999994</v>
      </c>
      <c r="AJ20" s="26">
        <f t="shared" si="1"/>
        <v>120.88974854932302</v>
      </c>
      <c r="AK20" s="26">
        <f t="shared" si="2"/>
        <v>120.86557059961316</v>
      </c>
      <c r="AL20" s="26">
        <f t="shared" si="3"/>
        <v>122.99323017408123</v>
      </c>
      <c r="AM20" s="26">
        <f t="shared" si="4"/>
        <v>118.39941972920695</v>
      </c>
      <c r="AN20" s="26">
        <f t="shared" si="5"/>
        <v>115.49806576402321</v>
      </c>
      <c r="AO20" s="26">
        <f t="shared" si="6"/>
        <v>113.23742746615086</v>
      </c>
      <c r="AP20" s="26">
        <f t="shared" si="7"/>
        <v>111.24274661508704</v>
      </c>
      <c r="AQ20" s="26">
        <f t="shared" si="8"/>
        <v>108.45019342359767</v>
      </c>
      <c r="AR20" s="26">
        <f t="shared" si="9"/>
        <v>100.42311411992262</v>
      </c>
      <c r="AS20" s="26">
        <f t="shared" si="10"/>
        <v>96.953578336557072</v>
      </c>
      <c r="AT20" s="26">
        <f t="shared" si="11"/>
        <v>98.525145067698261</v>
      </c>
      <c r="AU20" s="26">
        <f t="shared" si="12"/>
        <v>99.31092843326887</v>
      </c>
      <c r="AV20" s="26">
        <f t="shared" si="13"/>
        <v>99.335106382978722</v>
      </c>
      <c r="AW20" s="26">
        <f t="shared" si="14"/>
        <v>100</v>
      </c>
      <c r="AX20" s="26">
        <f t="shared" si="15"/>
        <v>99.081237911025141</v>
      </c>
      <c r="AY20" s="26">
        <f t="shared" si="16"/>
        <v>98.476789168278529</v>
      </c>
      <c r="AZ20" s="26">
        <f t="shared" si="17"/>
        <v>99.262572533849124</v>
      </c>
      <c r="BA20" s="26">
        <f t="shared" si="18"/>
        <v>98.174564796905216</v>
      </c>
      <c r="BC20" s="26">
        <f t="shared" si="29"/>
        <v>4.0485976789168276</v>
      </c>
      <c r="BD20" s="26">
        <f t="shared" ref="BD20:BD27" si="67">$C20*AK20/100</f>
        <v>4.0477879593810453</v>
      </c>
      <c r="BE20" s="26">
        <f t="shared" ref="BE20:BE27" si="68">$C20*AL20/100</f>
        <v>4.1190432785299809</v>
      </c>
      <c r="BF20" s="26">
        <f t="shared" ref="BF20:BF27" si="69">$C20*AM20/100</f>
        <v>3.9651965667311413</v>
      </c>
      <c r="BG20" s="26">
        <f t="shared" ref="BG20:BG27" si="70">$C20*AN20/100</f>
        <v>3.8680302224371377</v>
      </c>
      <c r="BH20" s="26">
        <f t="shared" ref="BH20:BH27" si="71">$C20*AO20/100</f>
        <v>3.7923214458413925</v>
      </c>
      <c r="BI20" s="26">
        <f t="shared" ref="BI20:BI27" si="72">$C20*AP20/100</f>
        <v>3.7255195841392652</v>
      </c>
      <c r="BJ20" s="26">
        <f t="shared" ref="BJ20:BJ27" si="73">$C20*AQ20/100</f>
        <v>3.6319969777562862</v>
      </c>
      <c r="BK20" s="26">
        <f t="shared" ref="BK20:BK27" si="74">$C20*AR20/100</f>
        <v>3.3631700918762082</v>
      </c>
      <c r="BL20" s="26">
        <f t="shared" ref="BL20:BL27" si="75">$C20*AS20/100</f>
        <v>3.2469753384912963</v>
      </c>
      <c r="BM20" s="26">
        <f t="shared" ref="BM20:BM27" si="76">$C20*AT20/100</f>
        <v>3.2996071083172147</v>
      </c>
      <c r="BN20" s="26">
        <f t="shared" ref="BN20:BN27" si="77">$C20*AU20/100</f>
        <v>3.3259229932301748</v>
      </c>
      <c r="BO20" s="26">
        <f t="shared" ref="BO20:BO27" si="78">$C20*AV20/100</f>
        <v>3.3267327127659576</v>
      </c>
      <c r="BP20" s="26">
        <f t="shared" ref="BP20:BP27" si="79">$C20*AW20/100</f>
        <v>3.3490000000000002</v>
      </c>
      <c r="BQ20" s="26">
        <f t="shared" ref="BQ20:BQ27" si="80">$C20*AX20/100</f>
        <v>3.3182306576402323</v>
      </c>
      <c r="BR20" s="26">
        <f t="shared" ref="BR20:BR27" si="81">$C20*AY20/100</f>
        <v>3.2979876692456482</v>
      </c>
      <c r="BS20" s="26">
        <f t="shared" ref="BS20:BS27" si="82">$C20*AZ20/100</f>
        <v>3.3243035541586075</v>
      </c>
      <c r="BT20" s="26">
        <f t="shared" ref="BT20:BT27" si="83">$C20*BA20/100</f>
        <v>3.287866175048356</v>
      </c>
      <c r="BV20" s="26">
        <f t="shared" si="30"/>
        <v>3.1230048123972121</v>
      </c>
      <c r="BW20" s="26">
        <f t="shared" ref="BW20:BW27" si="84">$D20*AK20/100</f>
        <v>3.1223802114347325</v>
      </c>
      <c r="BX20" s="26">
        <f t="shared" ref="BX20:BX27" si="85">$D20*AL20/100</f>
        <v>3.1773450961329228</v>
      </c>
      <c r="BY20" s="26">
        <f t="shared" ref="BY20:BY27" si="86">$D20*AM20/100</f>
        <v>3.058670913261829</v>
      </c>
      <c r="BZ20" s="26">
        <f t="shared" ref="BZ20:BZ27" si="87">$D20*AN20/100</f>
        <v>2.9837187977642956</v>
      </c>
      <c r="CA20" s="26">
        <f t="shared" ref="CA20:CA27" si="88">$D20*AO20/100</f>
        <v>2.9253186077724678</v>
      </c>
      <c r="CB20" s="26">
        <f t="shared" ref="CB20:CB27" si="89">$D20*AP20/100</f>
        <v>2.8737890283679146</v>
      </c>
      <c r="CC20" s="26">
        <f t="shared" ref="CC20:CC27" si="90">$D20*AQ20/100</f>
        <v>2.8016476172015383</v>
      </c>
      <c r="CD20" s="26">
        <f t="shared" ref="CD20:CD27" si="91">$D20*AR20/100</f>
        <v>2.5942800976583635</v>
      </c>
      <c r="CE20" s="26">
        <f t="shared" ref="CE20:CE27" si="92">$D20*AS20/100</f>
        <v>2.5046498595425639</v>
      </c>
      <c r="CF20" s="26">
        <f t="shared" ref="CF20:CF27" si="93">$D20*AT20/100</f>
        <v>2.5452489221037276</v>
      </c>
      <c r="CG20" s="26">
        <f t="shared" ref="CG20:CG27" si="94">$D20*AU20/100</f>
        <v>2.5655484533843098</v>
      </c>
      <c r="CH20" s="26">
        <f t="shared" ref="CH20:CH27" si="95">$D20*AV20/100</f>
        <v>2.5661730543467889</v>
      </c>
      <c r="CI20" s="26">
        <f t="shared" ref="CI20:CI27" si="96">$D20*AW20/100</f>
        <v>2.5833495808149736</v>
      </c>
      <c r="CJ20" s="26">
        <f t="shared" ref="CJ20:CJ27" si="97">$D20*AX20/100</f>
        <v>2.5596147442407546</v>
      </c>
      <c r="CK20" s="26">
        <f t="shared" ref="CK20:CK27" si="98">$D20*AY20/100</f>
        <v>2.543999720178769</v>
      </c>
      <c r="CL20" s="26">
        <f t="shared" ref="CL20:CL27" si="99">$D20*AZ20/100</f>
        <v>2.5642992514593503</v>
      </c>
      <c r="CM20" s="26">
        <f t="shared" ref="CM20:CM27" si="100">$D20*BA20/100</f>
        <v>2.5361922081477757</v>
      </c>
    </row>
    <row r="21" spans="1:91" ht="17.25" customHeight="1" thickBot="1" x14ac:dyDescent="0.3">
      <c r="A21" s="28" t="s">
        <v>46</v>
      </c>
      <c r="B21" s="21" t="s">
        <v>47</v>
      </c>
      <c r="C21" s="21">
        <v>7.6609999999999996</v>
      </c>
      <c r="D21" s="22">
        <f t="shared" si="66"/>
        <v>5.7174887892376685</v>
      </c>
      <c r="E21" s="23"/>
      <c r="F21" s="25"/>
      <c r="G21" s="25"/>
      <c r="H21" s="25"/>
      <c r="I21" s="25"/>
      <c r="J21" s="25"/>
      <c r="K21" s="25"/>
      <c r="L21" s="25">
        <v>391</v>
      </c>
      <c r="M21" s="25">
        <v>391</v>
      </c>
      <c r="N21" s="25">
        <v>391</v>
      </c>
      <c r="O21" s="25">
        <f t="shared" si="0"/>
        <v>1173</v>
      </c>
      <c r="Q21" s="2">
        <v>100</v>
      </c>
      <c r="R21" s="46">
        <v>99.76</v>
      </c>
      <c r="S21" s="46">
        <v>99.69</v>
      </c>
      <c r="T21" s="46">
        <v>101.29</v>
      </c>
      <c r="U21" s="46">
        <v>105.73</v>
      </c>
      <c r="V21" s="46">
        <v>111.71</v>
      </c>
      <c r="W21" s="46">
        <v>116.38</v>
      </c>
      <c r="X21" s="46">
        <v>118.59</v>
      </c>
      <c r="Y21" s="46">
        <v>128.36000000000001</v>
      </c>
      <c r="Z21" s="46">
        <v>121.89</v>
      </c>
      <c r="AA21" s="46">
        <v>130.88</v>
      </c>
      <c r="AB21" s="46">
        <v>139.69999999999999</v>
      </c>
      <c r="AC21" s="46">
        <v>149.77000000000001</v>
      </c>
      <c r="AD21" s="46">
        <v>151.75</v>
      </c>
      <c r="AE21" s="46">
        <v>150.9</v>
      </c>
      <c r="AF21" s="46">
        <v>145.88999999999999</v>
      </c>
      <c r="AG21" s="46">
        <v>145.30000000000001</v>
      </c>
      <c r="AH21" s="46">
        <v>151.4</v>
      </c>
      <c r="AJ21" s="26">
        <f t="shared" si="1"/>
        <v>65.897858319604609</v>
      </c>
      <c r="AK21" s="26">
        <f t="shared" si="2"/>
        <v>65.739703459637568</v>
      </c>
      <c r="AL21" s="26">
        <f t="shared" si="3"/>
        <v>65.693574958813841</v>
      </c>
      <c r="AM21" s="26">
        <f t="shared" si="4"/>
        <v>66.747940691927525</v>
      </c>
      <c r="AN21" s="26">
        <f t="shared" si="5"/>
        <v>69.673805601317966</v>
      </c>
      <c r="AO21" s="26">
        <f t="shared" si="6"/>
        <v>73.614497528830313</v>
      </c>
      <c r="AP21" s="26">
        <f t="shared" si="7"/>
        <v>76.691927512355846</v>
      </c>
      <c r="AQ21" s="26">
        <f t="shared" si="8"/>
        <v>78.148270181219118</v>
      </c>
      <c r="AR21" s="26">
        <f t="shared" si="9"/>
        <v>84.586490939044495</v>
      </c>
      <c r="AS21" s="26">
        <f t="shared" si="10"/>
        <v>80.32289950576606</v>
      </c>
      <c r="AT21" s="26">
        <f t="shared" si="11"/>
        <v>86.247116968698506</v>
      </c>
      <c r="AU21" s="26">
        <f t="shared" si="12"/>
        <v>92.059308072487639</v>
      </c>
      <c r="AV21" s="26">
        <f t="shared" si="13"/>
        <v>98.695222405271835</v>
      </c>
      <c r="AW21" s="26">
        <f t="shared" si="14"/>
        <v>100</v>
      </c>
      <c r="AX21" s="26">
        <f t="shared" si="15"/>
        <v>99.439868204283371</v>
      </c>
      <c r="AY21" s="26">
        <f t="shared" si="16"/>
        <v>96.138385502471152</v>
      </c>
      <c r="AZ21" s="26">
        <f t="shared" si="17"/>
        <v>95.749588138385505</v>
      </c>
      <c r="BA21" s="26">
        <f t="shared" si="18"/>
        <v>99.76935749588138</v>
      </c>
      <c r="BC21" s="26">
        <f t="shared" si="29"/>
        <v>5.0484349258649086</v>
      </c>
      <c r="BD21" s="26">
        <f t="shared" si="67"/>
        <v>5.0363186820428334</v>
      </c>
      <c r="BE21" s="26">
        <f t="shared" si="68"/>
        <v>5.0327847775947285</v>
      </c>
      <c r="BF21" s="26">
        <f t="shared" si="69"/>
        <v>5.1135597364085674</v>
      </c>
      <c r="BG21" s="26">
        <f t="shared" si="70"/>
        <v>5.3377102471169691</v>
      </c>
      <c r="BH21" s="26">
        <f t="shared" si="71"/>
        <v>5.6396066556836901</v>
      </c>
      <c r="BI21" s="26">
        <f t="shared" si="72"/>
        <v>5.8753685667215816</v>
      </c>
      <c r="BJ21" s="26">
        <f t="shared" si="73"/>
        <v>5.9869389785831961</v>
      </c>
      <c r="BK21" s="26">
        <f t="shared" si="74"/>
        <v>6.4801710708401981</v>
      </c>
      <c r="BL21" s="26">
        <f t="shared" si="75"/>
        <v>6.1535373311367376</v>
      </c>
      <c r="BM21" s="26">
        <f t="shared" si="76"/>
        <v>6.6073916309719927</v>
      </c>
      <c r="BN21" s="26">
        <f t="shared" si="77"/>
        <v>7.0526635914332783</v>
      </c>
      <c r="BO21" s="26">
        <f t="shared" si="78"/>
        <v>7.5610409884678749</v>
      </c>
      <c r="BP21" s="26">
        <f t="shared" si="79"/>
        <v>7.6609999999999987</v>
      </c>
      <c r="BQ21" s="26">
        <f t="shared" si="80"/>
        <v>7.6180883031301478</v>
      </c>
      <c r="BR21" s="26">
        <f t="shared" si="81"/>
        <v>7.3651617133443139</v>
      </c>
      <c r="BS21" s="26">
        <f t="shared" si="82"/>
        <v>7.3353759472817135</v>
      </c>
      <c r="BT21" s="26">
        <f t="shared" si="83"/>
        <v>7.6433304777594717</v>
      </c>
      <c r="BV21" s="26">
        <f t="shared" si="30"/>
        <v>3.767702661771116</v>
      </c>
      <c r="BW21" s="26">
        <f t="shared" si="84"/>
        <v>3.7586601753828655</v>
      </c>
      <c r="BX21" s="26">
        <f t="shared" si="85"/>
        <v>3.7560227835196258</v>
      </c>
      <c r="BY21" s="26">
        <f t="shared" si="86"/>
        <v>3.8163060261079642</v>
      </c>
      <c r="BZ21" s="26">
        <f t="shared" si="87"/>
        <v>3.9835920242906013</v>
      </c>
      <c r="CA21" s="26">
        <f t="shared" si="88"/>
        <v>4.2089006434645135</v>
      </c>
      <c r="CB21" s="26">
        <f t="shared" si="89"/>
        <v>4.3848523577692244</v>
      </c>
      <c r="CC21" s="26">
        <f t="shared" si="90"/>
        <v>4.4681185865943664</v>
      </c>
      <c r="CD21" s="26">
        <f t="shared" si="91"/>
        <v>4.8362231366494051</v>
      </c>
      <c r="CE21" s="26">
        <f t="shared" si="92"/>
        <v>4.5924527744328127</v>
      </c>
      <c r="CF21" s="26">
        <f t="shared" si="93"/>
        <v>4.9311692437260355</v>
      </c>
      <c r="CG21" s="26">
        <f t="shared" si="94"/>
        <v>5.2634806184942491</v>
      </c>
      <c r="CH21" s="26">
        <f t="shared" si="95"/>
        <v>5.6428882765346007</v>
      </c>
      <c r="CI21" s="26">
        <f t="shared" si="96"/>
        <v>5.7174887892376685</v>
      </c>
      <c r="CJ21" s="26">
        <f t="shared" si="97"/>
        <v>5.6854633166126147</v>
      </c>
      <c r="CK21" s="26">
        <f t="shared" si="98"/>
        <v>5.4967014132578802</v>
      </c>
      <c r="CL21" s="26">
        <f t="shared" si="99"/>
        <v>5.4744719675534315</v>
      </c>
      <c r="CM21" s="26">
        <f t="shared" si="100"/>
        <v>5.7043018299214694</v>
      </c>
    </row>
    <row r="22" spans="1:91" ht="17.25" customHeight="1" thickBot="1" x14ac:dyDescent="0.3">
      <c r="A22" s="28" t="s">
        <v>48</v>
      </c>
      <c r="B22" s="21" t="s">
        <v>49</v>
      </c>
      <c r="C22" s="21">
        <v>2.4830000000000001</v>
      </c>
      <c r="D22" s="22">
        <f t="shared" si="66"/>
        <v>6.8385650224215251</v>
      </c>
      <c r="E22" s="23"/>
      <c r="F22" s="25">
        <v>80</v>
      </c>
      <c r="G22" s="25">
        <v>80</v>
      </c>
      <c r="H22" s="25">
        <v>80</v>
      </c>
      <c r="I22" s="25">
        <v>80</v>
      </c>
      <c r="J22" s="25">
        <v>161</v>
      </c>
      <c r="K22" s="25">
        <v>170</v>
      </c>
      <c r="L22" s="25">
        <v>205</v>
      </c>
      <c r="M22" s="25">
        <v>253</v>
      </c>
      <c r="N22" s="25">
        <v>294</v>
      </c>
      <c r="O22" s="25">
        <f t="shared" si="0"/>
        <v>1403</v>
      </c>
      <c r="Q22" s="2">
        <v>100</v>
      </c>
      <c r="R22" s="46">
        <v>105.79</v>
      </c>
      <c r="S22" s="46">
        <v>109.15</v>
      </c>
      <c r="T22" s="46">
        <v>112.06</v>
      </c>
      <c r="U22" s="46">
        <v>111.02</v>
      </c>
      <c r="V22" s="46">
        <v>114.2</v>
      </c>
      <c r="W22" s="46">
        <v>118.01</v>
      </c>
      <c r="X22" s="46">
        <v>120.04</v>
      </c>
      <c r="Y22" s="46">
        <v>122.86</v>
      </c>
      <c r="Z22" s="46">
        <v>127.42</v>
      </c>
      <c r="AA22" s="46">
        <v>127.1</v>
      </c>
      <c r="AB22" s="46">
        <v>127.99</v>
      </c>
      <c r="AC22" s="46">
        <v>132.74</v>
      </c>
      <c r="AD22" s="46">
        <v>135.88</v>
      </c>
      <c r="AE22" s="46">
        <v>134.15</v>
      </c>
      <c r="AF22" s="46">
        <v>135.46</v>
      </c>
      <c r="AG22" s="46">
        <v>134.36000000000001</v>
      </c>
      <c r="AH22" s="46">
        <v>137.43</v>
      </c>
      <c r="AJ22" s="26">
        <f t="shared" si="1"/>
        <v>73.594347954077136</v>
      </c>
      <c r="AK22" s="26">
        <f t="shared" si="2"/>
        <v>77.855460700618195</v>
      </c>
      <c r="AL22" s="26">
        <f t="shared" si="3"/>
        <v>80.328230791875185</v>
      </c>
      <c r="AM22" s="26">
        <f t="shared" si="4"/>
        <v>82.469826317338828</v>
      </c>
      <c r="AN22" s="26">
        <f t="shared" si="5"/>
        <v>81.704445098616432</v>
      </c>
      <c r="AO22" s="26">
        <f t="shared" si="6"/>
        <v>84.044745363556089</v>
      </c>
      <c r="AP22" s="26">
        <f t="shared" si="7"/>
        <v>86.848690020606426</v>
      </c>
      <c r="AQ22" s="26">
        <f t="shared" si="8"/>
        <v>88.342655284074183</v>
      </c>
      <c r="AR22" s="26">
        <f t="shared" si="9"/>
        <v>90.41801589637916</v>
      </c>
      <c r="AS22" s="26">
        <f t="shared" si="10"/>
        <v>93.773918163085085</v>
      </c>
      <c r="AT22" s="26">
        <f t="shared" si="11"/>
        <v>93.538416249632022</v>
      </c>
      <c r="AU22" s="26">
        <f t="shared" si="12"/>
        <v>94.193405946423312</v>
      </c>
      <c r="AV22" s="26">
        <f t="shared" si="13"/>
        <v>97.689137474241988</v>
      </c>
      <c r="AW22" s="26">
        <f t="shared" si="14"/>
        <v>100</v>
      </c>
      <c r="AX22" s="26">
        <f t="shared" si="15"/>
        <v>98.72681778039447</v>
      </c>
      <c r="AY22" s="26">
        <f t="shared" si="16"/>
        <v>99.69090373859288</v>
      </c>
      <c r="AZ22" s="26">
        <f t="shared" si="17"/>
        <v>98.881365911098044</v>
      </c>
      <c r="BA22" s="26">
        <f t="shared" si="18"/>
        <v>101.14071239328821</v>
      </c>
      <c r="BC22" s="26">
        <f t="shared" si="29"/>
        <v>1.8273476596997353</v>
      </c>
      <c r="BD22" s="26">
        <f t="shared" si="67"/>
        <v>1.9331510891963497</v>
      </c>
      <c r="BE22" s="26">
        <f t="shared" si="68"/>
        <v>1.9945499705622609</v>
      </c>
      <c r="BF22" s="26">
        <f t="shared" si="69"/>
        <v>2.0477257874595232</v>
      </c>
      <c r="BG22" s="26">
        <f t="shared" si="70"/>
        <v>2.0287213717986461</v>
      </c>
      <c r="BH22" s="26">
        <f t="shared" si="71"/>
        <v>2.086831027377098</v>
      </c>
      <c r="BI22" s="26">
        <f t="shared" si="72"/>
        <v>2.1564529732116577</v>
      </c>
      <c r="BJ22" s="26">
        <f t="shared" si="73"/>
        <v>2.193548130703562</v>
      </c>
      <c r="BK22" s="26">
        <f t="shared" si="74"/>
        <v>2.2450793347070945</v>
      </c>
      <c r="BL22" s="26">
        <f t="shared" si="75"/>
        <v>2.3284063879894026</v>
      </c>
      <c r="BM22" s="26">
        <f t="shared" si="76"/>
        <v>2.322558875478363</v>
      </c>
      <c r="BN22" s="26">
        <f t="shared" si="77"/>
        <v>2.338822269649691</v>
      </c>
      <c r="BO22" s="26">
        <f t="shared" si="78"/>
        <v>2.4256212834854285</v>
      </c>
      <c r="BP22" s="26">
        <f t="shared" si="79"/>
        <v>2.4830000000000001</v>
      </c>
      <c r="BQ22" s="26">
        <f t="shared" si="80"/>
        <v>2.4513868854871945</v>
      </c>
      <c r="BR22" s="26">
        <f t="shared" si="81"/>
        <v>2.4753251398292613</v>
      </c>
      <c r="BS22" s="26">
        <f t="shared" si="82"/>
        <v>2.4552243155725644</v>
      </c>
      <c r="BT22" s="26">
        <f t="shared" si="83"/>
        <v>2.5113238887253466</v>
      </c>
      <c r="BV22" s="26">
        <f t="shared" si="30"/>
        <v>5.0327973376667101</v>
      </c>
      <c r="BW22" s="26">
        <f t="shared" si="84"/>
        <v>5.3241963035176125</v>
      </c>
      <c r="BX22" s="26">
        <f t="shared" si="85"/>
        <v>5.4932982940632131</v>
      </c>
      <c r="BY22" s="26">
        <f t="shared" si="86"/>
        <v>5.6397526965893148</v>
      </c>
      <c r="BZ22" s="26">
        <f t="shared" si="87"/>
        <v>5.5874116042775812</v>
      </c>
      <c r="CA22" s="26">
        <f t="shared" si="88"/>
        <v>5.7474545596153837</v>
      </c>
      <c r="CB22" s="26">
        <f t="shared" si="89"/>
        <v>5.939204138180485</v>
      </c>
      <c r="CC22" s="26">
        <f t="shared" si="90"/>
        <v>6.0413699241351182</v>
      </c>
      <c r="CD22" s="26">
        <f t="shared" si="91"/>
        <v>6.1832948090573199</v>
      </c>
      <c r="CE22" s="26">
        <f t="shared" si="92"/>
        <v>6.4127903676549227</v>
      </c>
      <c r="CF22" s="26">
        <f t="shared" si="93"/>
        <v>6.396685416174388</v>
      </c>
      <c r="CG22" s="26">
        <f t="shared" si="94"/>
        <v>6.4414773124796216</v>
      </c>
      <c r="CH22" s="26">
        <f t="shared" si="95"/>
        <v>6.6805351860187905</v>
      </c>
      <c r="CI22" s="26">
        <f t="shared" si="96"/>
        <v>6.8385650224215251</v>
      </c>
      <c r="CJ22" s="26">
        <f t="shared" si="97"/>
        <v>6.7514976284798909</v>
      </c>
      <c r="CK22" s="26">
        <f t="shared" si="98"/>
        <v>6.8174272736033252</v>
      </c>
      <c r="CL22" s="26">
        <f t="shared" si="99"/>
        <v>6.7620665028889926</v>
      </c>
      <c r="CM22" s="26">
        <f t="shared" si="100"/>
        <v>6.9165733811553602</v>
      </c>
    </row>
    <row r="23" spans="1:91" ht="17.25" customHeight="1" thickBot="1" x14ac:dyDescent="0.3">
      <c r="A23" s="20" t="s">
        <v>50</v>
      </c>
      <c r="B23" s="27" t="s">
        <v>51</v>
      </c>
      <c r="C23" s="27">
        <v>2.19</v>
      </c>
      <c r="D23" s="22">
        <f t="shared" si="66"/>
        <v>1.6523688828231624</v>
      </c>
      <c r="E23" s="23"/>
      <c r="F23" s="25">
        <v>25</v>
      </c>
      <c r="G23" s="25">
        <v>25</v>
      </c>
      <c r="H23" s="25">
        <v>25</v>
      </c>
      <c r="I23" s="25">
        <v>25</v>
      </c>
      <c r="J23" s="25">
        <v>34</v>
      </c>
      <c r="K23" s="25">
        <v>30</v>
      </c>
      <c r="L23" s="25">
        <v>36</v>
      </c>
      <c r="M23" s="25">
        <v>66</v>
      </c>
      <c r="N23" s="25">
        <v>73</v>
      </c>
      <c r="O23" s="25">
        <f t="shared" si="0"/>
        <v>339</v>
      </c>
      <c r="Q23" s="2">
        <v>100</v>
      </c>
      <c r="R23" s="46">
        <v>99.77</v>
      </c>
      <c r="S23" s="46">
        <v>100.38</v>
      </c>
      <c r="T23" s="46">
        <v>96.98</v>
      </c>
      <c r="U23" s="46">
        <v>88.94</v>
      </c>
      <c r="V23" s="46">
        <v>78.77</v>
      </c>
      <c r="W23" s="46">
        <v>74.5</v>
      </c>
      <c r="X23" s="46">
        <v>79.760000000000005</v>
      </c>
      <c r="Y23" s="46">
        <v>78.67</v>
      </c>
      <c r="Z23" s="46">
        <v>74.38</v>
      </c>
      <c r="AA23" s="46">
        <v>73.010000000000005</v>
      </c>
      <c r="AB23" s="46">
        <v>71.97</v>
      </c>
      <c r="AC23" s="46">
        <v>67.37</v>
      </c>
      <c r="AD23" s="46">
        <v>62.91</v>
      </c>
      <c r="AE23" s="46">
        <v>63.73</v>
      </c>
      <c r="AF23" s="46">
        <v>61.05</v>
      </c>
      <c r="AG23" s="46">
        <v>61.57</v>
      </c>
      <c r="AH23" s="46">
        <v>60.48</v>
      </c>
      <c r="AJ23" s="26">
        <f t="shared" si="1"/>
        <v>158.9572405023049</v>
      </c>
      <c r="AK23" s="26">
        <f t="shared" si="2"/>
        <v>158.59163884914958</v>
      </c>
      <c r="AL23" s="26">
        <f t="shared" si="3"/>
        <v>159.56127801621363</v>
      </c>
      <c r="AM23" s="26">
        <f t="shared" si="4"/>
        <v>154.15673183913529</v>
      </c>
      <c r="AN23" s="26">
        <f t="shared" si="5"/>
        <v>141.37656970274998</v>
      </c>
      <c r="AO23" s="26">
        <f t="shared" si="6"/>
        <v>125.21061834366556</v>
      </c>
      <c r="AP23" s="26">
        <f t="shared" si="7"/>
        <v>118.42314417421713</v>
      </c>
      <c r="AQ23" s="26">
        <f t="shared" si="8"/>
        <v>126.7842950246384</v>
      </c>
      <c r="AR23" s="26">
        <f t="shared" si="9"/>
        <v>125.05166110316326</v>
      </c>
      <c r="AS23" s="26">
        <f t="shared" si="10"/>
        <v>118.23239548561438</v>
      </c>
      <c r="AT23" s="26">
        <f t="shared" si="11"/>
        <v>116.0546812907328</v>
      </c>
      <c r="AU23" s="26">
        <f t="shared" si="12"/>
        <v>114.40152598950884</v>
      </c>
      <c r="AV23" s="26">
        <f t="shared" si="13"/>
        <v>107.08949292640281</v>
      </c>
      <c r="AW23" s="26">
        <f t="shared" si="14"/>
        <v>100</v>
      </c>
      <c r="AX23" s="26">
        <f t="shared" si="15"/>
        <v>101.30344937211891</v>
      </c>
      <c r="AY23" s="26">
        <f t="shared" si="16"/>
        <v>97.043395326657134</v>
      </c>
      <c r="AZ23" s="26">
        <f t="shared" si="17"/>
        <v>97.869972977269114</v>
      </c>
      <c r="BA23" s="26">
        <f t="shared" si="18"/>
        <v>96.137339055793987</v>
      </c>
      <c r="BC23" s="26">
        <f t="shared" si="29"/>
        <v>3.4811635670004772</v>
      </c>
      <c r="BD23" s="26">
        <f t="shared" si="67"/>
        <v>3.4731568907963752</v>
      </c>
      <c r="BE23" s="26">
        <f t="shared" si="68"/>
        <v>3.4943919885550785</v>
      </c>
      <c r="BF23" s="26">
        <f t="shared" si="69"/>
        <v>3.376032427277063</v>
      </c>
      <c r="BG23" s="26">
        <f t="shared" si="70"/>
        <v>3.096146876490224</v>
      </c>
      <c r="BH23" s="26">
        <f t="shared" si="71"/>
        <v>2.7421125417262755</v>
      </c>
      <c r="BI23" s="26">
        <f t="shared" si="72"/>
        <v>2.593466857415355</v>
      </c>
      <c r="BJ23" s="26">
        <f t="shared" si="73"/>
        <v>2.7765760610395809</v>
      </c>
      <c r="BK23" s="26">
        <f t="shared" si="74"/>
        <v>2.7386313781592753</v>
      </c>
      <c r="BL23" s="26">
        <f t="shared" si="75"/>
        <v>2.5892894611349551</v>
      </c>
      <c r="BM23" s="26">
        <f t="shared" si="76"/>
        <v>2.5415975202670484</v>
      </c>
      <c r="BN23" s="26">
        <f t="shared" si="77"/>
        <v>2.5053934191702436</v>
      </c>
      <c r="BO23" s="26">
        <f t="shared" si="78"/>
        <v>2.3452598950882217</v>
      </c>
      <c r="BP23" s="26">
        <f t="shared" si="79"/>
        <v>2.19</v>
      </c>
      <c r="BQ23" s="26">
        <f t="shared" si="80"/>
        <v>2.2185455412494037</v>
      </c>
      <c r="BR23" s="26">
        <f t="shared" si="81"/>
        <v>2.1252503576537913</v>
      </c>
      <c r="BS23" s="26">
        <f t="shared" si="82"/>
        <v>2.1433524082021935</v>
      </c>
      <c r="BT23" s="26">
        <f t="shared" si="83"/>
        <v>2.1054077253218884</v>
      </c>
      <c r="BV23" s="26">
        <f t="shared" si="30"/>
        <v>2.6265599790544627</v>
      </c>
      <c r="BW23" s="26">
        <f t="shared" si="84"/>
        <v>2.6205188911026376</v>
      </c>
      <c r="BX23" s="26">
        <f t="shared" si="85"/>
        <v>2.6365409069748695</v>
      </c>
      <c r="BY23" s="26">
        <f t="shared" si="86"/>
        <v>2.5472378676870182</v>
      </c>
      <c r="BZ23" s="26">
        <f t="shared" si="87"/>
        <v>2.3360624453710392</v>
      </c>
      <c r="CA23" s="26">
        <f t="shared" si="88"/>
        <v>2.0689412955012001</v>
      </c>
      <c r="CB23" s="26">
        <f t="shared" si="89"/>
        <v>1.9567871843955746</v>
      </c>
      <c r="CC23" s="26">
        <f t="shared" si="90"/>
        <v>2.0949442392938398</v>
      </c>
      <c r="CD23" s="26">
        <f t="shared" si="91"/>
        <v>2.0663147355221456</v>
      </c>
      <c r="CE23" s="26">
        <f t="shared" si="92"/>
        <v>1.9536353124207093</v>
      </c>
      <c r="CF23" s="26">
        <f t="shared" si="93"/>
        <v>1.9176514407076632</v>
      </c>
      <c r="CG23" s="26">
        <f t="shared" si="94"/>
        <v>1.890335216925497</v>
      </c>
      <c r="CH23" s="26">
        <f t="shared" si="95"/>
        <v>1.7695134578889917</v>
      </c>
      <c r="CI23" s="26">
        <f t="shared" si="96"/>
        <v>1.6523688828231624</v>
      </c>
      <c r="CJ23" s="26">
        <f t="shared" si="97"/>
        <v>1.6739066746514093</v>
      </c>
      <c r="CK23" s="26">
        <f t="shared" si="98"/>
        <v>1.6035148672127493</v>
      </c>
      <c r="CL23" s="26">
        <f t="shared" si="99"/>
        <v>1.6171729791038325</v>
      </c>
      <c r="CM23" s="26">
        <f t="shared" si="100"/>
        <v>1.5885434753321388</v>
      </c>
    </row>
    <row r="24" spans="1:91" ht="17.25" customHeight="1" thickBot="1" x14ac:dyDescent="0.3">
      <c r="A24" s="20" t="s">
        <v>52</v>
      </c>
      <c r="B24" s="27" t="s">
        <v>53</v>
      </c>
      <c r="C24" s="27">
        <v>12.278</v>
      </c>
      <c r="D24" s="22">
        <f t="shared" si="66"/>
        <v>5.0545915383115618</v>
      </c>
      <c r="E24" s="23"/>
      <c r="F24" s="25">
        <v>65</v>
      </c>
      <c r="G24" s="25">
        <v>65</v>
      </c>
      <c r="H24" s="25">
        <v>72</v>
      </c>
      <c r="I24" s="25">
        <v>72</v>
      </c>
      <c r="J24" s="25">
        <v>87</v>
      </c>
      <c r="K24" s="25">
        <v>144</v>
      </c>
      <c r="L24" s="25">
        <v>129</v>
      </c>
      <c r="M24" s="25">
        <v>182</v>
      </c>
      <c r="N24" s="25">
        <v>221</v>
      </c>
      <c r="O24" s="25">
        <f t="shared" si="0"/>
        <v>1037</v>
      </c>
      <c r="Q24" s="2">
        <v>100</v>
      </c>
      <c r="R24" s="46">
        <v>103.05</v>
      </c>
      <c r="S24" s="46">
        <v>105.28</v>
      </c>
      <c r="T24" s="46">
        <v>106.53</v>
      </c>
      <c r="U24" s="46">
        <v>108.29</v>
      </c>
      <c r="V24" s="46">
        <v>107.95</v>
      </c>
      <c r="W24" s="46">
        <v>108.2</v>
      </c>
      <c r="X24" s="46">
        <v>108.15</v>
      </c>
      <c r="Y24" s="46">
        <v>109.63</v>
      </c>
      <c r="Z24" s="46">
        <v>111.41</v>
      </c>
      <c r="AA24" s="46">
        <v>112.44</v>
      </c>
      <c r="AB24" s="46">
        <v>112.82</v>
      </c>
      <c r="AC24" s="46">
        <v>113.42</v>
      </c>
      <c r="AD24" s="46">
        <v>114.02</v>
      </c>
      <c r="AE24" s="46">
        <v>114.82</v>
      </c>
      <c r="AF24" s="46">
        <v>113.42</v>
      </c>
      <c r="AG24" s="46">
        <v>112.7</v>
      </c>
      <c r="AH24" s="46">
        <v>111.86</v>
      </c>
      <c r="AJ24" s="26">
        <f t="shared" si="1"/>
        <v>87.703911594457111</v>
      </c>
      <c r="AK24" s="26">
        <f t="shared" si="2"/>
        <v>90.378880898088056</v>
      </c>
      <c r="AL24" s="26">
        <f t="shared" si="3"/>
        <v>92.334678126644448</v>
      </c>
      <c r="AM24" s="26">
        <f t="shared" si="4"/>
        <v>93.430977021575174</v>
      </c>
      <c r="AN24" s="26">
        <f t="shared" si="5"/>
        <v>94.974565865637615</v>
      </c>
      <c r="AO24" s="26">
        <f t="shared" si="6"/>
        <v>94.676372566216457</v>
      </c>
      <c r="AP24" s="26">
        <f t="shared" si="7"/>
        <v>94.895632345202614</v>
      </c>
      <c r="AQ24" s="26">
        <f t="shared" si="8"/>
        <v>94.851780389405377</v>
      </c>
      <c r="AR24" s="26">
        <f t="shared" si="9"/>
        <v>96.149798281003328</v>
      </c>
      <c r="AS24" s="26">
        <f t="shared" si="10"/>
        <v>97.710927907384672</v>
      </c>
      <c r="AT24" s="26">
        <f t="shared" si="11"/>
        <v>98.614278196807575</v>
      </c>
      <c r="AU24" s="26">
        <f t="shared" si="12"/>
        <v>98.947553060866511</v>
      </c>
      <c r="AV24" s="26">
        <f t="shared" si="13"/>
        <v>99.47377653043327</v>
      </c>
      <c r="AW24" s="26">
        <f t="shared" si="14"/>
        <v>100</v>
      </c>
      <c r="AX24" s="26">
        <f t="shared" si="15"/>
        <v>100.70163129275565</v>
      </c>
      <c r="AY24" s="26">
        <f t="shared" si="16"/>
        <v>99.47377653043327</v>
      </c>
      <c r="AZ24" s="26">
        <f t="shared" si="17"/>
        <v>98.842308366953162</v>
      </c>
      <c r="BA24" s="26">
        <f t="shared" si="18"/>
        <v>98.105595509559734</v>
      </c>
      <c r="BC24" s="26">
        <f t="shared" si="29"/>
        <v>10.768286265567445</v>
      </c>
      <c r="BD24" s="26">
        <f t="shared" si="67"/>
        <v>11.096718996667253</v>
      </c>
      <c r="BE24" s="26">
        <f t="shared" si="68"/>
        <v>11.336851780389406</v>
      </c>
      <c r="BF24" s="26">
        <f t="shared" si="69"/>
        <v>11.471455358708999</v>
      </c>
      <c r="BG24" s="26">
        <f t="shared" si="70"/>
        <v>11.660977196982987</v>
      </c>
      <c r="BH24" s="26">
        <f t="shared" si="71"/>
        <v>11.624365023680056</v>
      </c>
      <c r="BI24" s="26">
        <f t="shared" si="72"/>
        <v>11.651285739343978</v>
      </c>
      <c r="BJ24" s="26">
        <f t="shared" si="73"/>
        <v>11.645901596211193</v>
      </c>
      <c r="BK24" s="26">
        <f t="shared" si="74"/>
        <v>11.805272232941588</v>
      </c>
      <c r="BL24" s="26">
        <f t="shared" si="75"/>
        <v>11.99694772846869</v>
      </c>
      <c r="BM24" s="26">
        <f t="shared" si="76"/>
        <v>12.107861077004033</v>
      </c>
      <c r="BN24" s="26">
        <f t="shared" si="77"/>
        <v>12.148780564813192</v>
      </c>
      <c r="BO24" s="26">
        <f t="shared" si="78"/>
        <v>12.213390282406596</v>
      </c>
      <c r="BP24" s="26">
        <f t="shared" si="79"/>
        <v>12.277999999999999</v>
      </c>
      <c r="BQ24" s="26">
        <f t="shared" si="80"/>
        <v>12.364146290124538</v>
      </c>
      <c r="BR24" s="26">
        <f t="shared" si="81"/>
        <v>12.213390282406596</v>
      </c>
      <c r="BS24" s="26">
        <f t="shared" si="82"/>
        <v>12.13585862129451</v>
      </c>
      <c r="BT24" s="26">
        <f t="shared" si="83"/>
        <v>12.045405016663745</v>
      </c>
      <c r="BV24" s="26">
        <f t="shared" si="30"/>
        <v>4.4330744942216818</v>
      </c>
      <c r="BW24" s="26">
        <f t="shared" si="84"/>
        <v>4.5682832662954436</v>
      </c>
      <c r="BX24" s="26">
        <f t="shared" si="85"/>
        <v>4.6671408275165867</v>
      </c>
      <c r="BY24" s="26">
        <f t="shared" si="86"/>
        <v>4.7225542586943581</v>
      </c>
      <c r="BZ24" s="26">
        <f t="shared" si="87"/>
        <v>4.80057636979266</v>
      </c>
      <c r="CA24" s="26">
        <f t="shared" si="88"/>
        <v>4.7855039165123063</v>
      </c>
      <c r="CB24" s="26">
        <f t="shared" si="89"/>
        <v>4.796586602747861</v>
      </c>
      <c r="CC24" s="26">
        <f t="shared" si="90"/>
        <v>4.7943700655007495</v>
      </c>
      <c r="CD24" s="26">
        <f t="shared" si="91"/>
        <v>4.8599795680152296</v>
      </c>
      <c r="CE24" s="26">
        <f t="shared" si="92"/>
        <v>4.9388882940123757</v>
      </c>
      <c r="CF24" s="26">
        <f t="shared" si="93"/>
        <v>4.9845489613028597</v>
      </c>
      <c r="CG24" s="26">
        <f t="shared" si="94"/>
        <v>5.0013946443809019</v>
      </c>
      <c r="CH24" s="26">
        <f t="shared" si="95"/>
        <v>5.0279930913462323</v>
      </c>
      <c r="CI24" s="26">
        <f t="shared" si="96"/>
        <v>5.0545915383115618</v>
      </c>
      <c r="CJ24" s="26">
        <f t="shared" si="97"/>
        <v>5.0900561342653354</v>
      </c>
      <c r="CK24" s="26">
        <f t="shared" si="98"/>
        <v>5.0279930913462323</v>
      </c>
      <c r="CL24" s="26">
        <f t="shared" si="99"/>
        <v>4.9960749549878356</v>
      </c>
      <c r="CM24" s="26">
        <f t="shared" si="100"/>
        <v>4.9588371292363744</v>
      </c>
    </row>
    <row r="25" spans="1:91" ht="17.25" customHeight="1" thickBot="1" x14ac:dyDescent="0.3">
      <c r="A25" s="20" t="s">
        <v>54</v>
      </c>
      <c r="B25" s="21" t="s">
        <v>55</v>
      </c>
      <c r="C25" s="21">
        <v>0.46200000000000002</v>
      </c>
      <c r="D25" s="31">
        <f t="shared" si="66"/>
        <v>0</v>
      </c>
      <c r="E25" s="23"/>
      <c r="F25" s="25"/>
      <c r="G25" s="25"/>
      <c r="H25" s="25"/>
      <c r="I25" s="25"/>
      <c r="J25" s="25"/>
      <c r="K25" s="25"/>
      <c r="L25" s="25"/>
      <c r="M25" s="25"/>
      <c r="N25" s="25"/>
      <c r="O25" s="25"/>
      <c r="Q25" s="2">
        <v>100</v>
      </c>
      <c r="R25" s="46">
        <v>103.3</v>
      </c>
      <c r="S25" s="46">
        <v>106.57</v>
      </c>
      <c r="T25" s="46">
        <v>112.95</v>
      </c>
      <c r="U25" s="46">
        <v>119.18</v>
      </c>
      <c r="V25" s="46">
        <v>123.91</v>
      </c>
      <c r="W25" s="46">
        <v>126.72</v>
      </c>
      <c r="X25" s="46">
        <v>131.37</v>
      </c>
      <c r="Y25" s="46">
        <v>135.76</v>
      </c>
      <c r="Z25" s="46">
        <v>140.69</v>
      </c>
      <c r="AA25" s="46">
        <v>147.38999999999999</v>
      </c>
      <c r="AB25" s="46">
        <v>151.51</v>
      </c>
      <c r="AC25" s="46">
        <v>154.19999999999999</v>
      </c>
      <c r="AD25" s="46">
        <v>158.5</v>
      </c>
      <c r="AE25" s="46">
        <v>167.68</v>
      </c>
      <c r="AF25" s="46">
        <v>166.09</v>
      </c>
      <c r="AG25" s="46">
        <v>169.99</v>
      </c>
      <c r="AH25" s="46">
        <v>172.75</v>
      </c>
      <c r="AJ25" s="26">
        <f t="shared" si="1"/>
        <v>63.09148264984227</v>
      </c>
      <c r="AK25" s="26">
        <f t="shared" si="2"/>
        <v>65.17350157728707</v>
      </c>
      <c r="AL25" s="26">
        <f t="shared" si="3"/>
        <v>67.236593059936894</v>
      </c>
      <c r="AM25" s="26">
        <f t="shared" si="4"/>
        <v>71.261829652996838</v>
      </c>
      <c r="AN25" s="26">
        <f t="shared" si="5"/>
        <v>75.192429022082024</v>
      </c>
      <c r="AO25" s="26">
        <f t="shared" si="6"/>
        <v>78.17665615141955</v>
      </c>
      <c r="AP25" s="26">
        <f t="shared" si="7"/>
        <v>79.949526813880126</v>
      </c>
      <c r="AQ25" s="26">
        <f t="shared" si="8"/>
        <v>82.883280757097793</v>
      </c>
      <c r="AR25" s="26">
        <f t="shared" si="9"/>
        <v>85.652996845425861</v>
      </c>
      <c r="AS25" s="26">
        <f t="shared" si="10"/>
        <v>88.763406940063092</v>
      </c>
      <c r="AT25" s="26">
        <f t="shared" si="11"/>
        <v>92.990536277602516</v>
      </c>
      <c r="AU25" s="26">
        <f t="shared" si="12"/>
        <v>95.589905362776022</v>
      </c>
      <c r="AV25" s="26">
        <f t="shared" si="13"/>
        <v>97.287066246056781</v>
      </c>
      <c r="AW25" s="26">
        <f t="shared" si="14"/>
        <v>100</v>
      </c>
      <c r="AX25" s="26">
        <f t="shared" si="15"/>
        <v>105.79179810725552</v>
      </c>
      <c r="AY25" s="26">
        <f t="shared" si="16"/>
        <v>104.78864353312302</v>
      </c>
      <c r="AZ25" s="26">
        <f t="shared" si="17"/>
        <v>107.24921135646687</v>
      </c>
      <c r="BA25" s="26">
        <f t="shared" si="18"/>
        <v>108.99053627760253</v>
      </c>
      <c r="BC25" s="26">
        <f t="shared" si="29"/>
        <v>0.29148264984227129</v>
      </c>
      <c r="BD25" s="26">
        <f t="shared" si="67"/>
        <v>0.30110157728706627</v>
      </c>
      <c r="BE25" s="26">
        <f t="shared" si="68"/>
        <v>0.31063305993690848</v>
      </c>
      <c r="BF25" s="26">
        <f t="shared" si="69"/>
        <v>0.32922965299684542</v>
      </c>
      <c r="BG25" s="26">
        <f t="shared" si="70"/>
        <v>0.34738902208201899</v>
      </c>
      <c r="BH25" s="26">
        <f t="shared" si="71"/>
        <v>0.36117615141955833</v>
      </c>
      <c r="BI25" s="26">
        <f t="shared" si="72"/>
        <v>0.36936681388012621</v>
      </c>
      <c r="BJ25" s="26">
        <f t="shared" si="73"/>
        <v>0.38292075709779183</v>
      </c>
      <c r="BK25" s="26">
        <f t="shared" si="74"/>
        <v>0.39571684542586749</v>
      </c>
      <c r="BL25" s="26">
        <f t="shared" si="75"/>
        <v>0.41008694006309149</v>
      </c>
      <c r="BM25" s="26">
        <f t="shared" si="76"/>
        <v>0.42961627760252363</v>
      </c>
      <c r="BN25" s="26">
        <f t="shared" si="77"/>
        <v>0.44162536277602527</v>
      </c>
      <c r="BO25" s="26">
        <f t="shared" si="78"/>
        <v>0.44946624605678237</v>
      </c>
      <c r="BP25" s="26">
        <f t="shared" si="79"/>
        <v>0.46200000000000002</v>
      </c>
      <c r="BQ25" s="26">
        <f t="shared" si="80"/>
        <v>0.48875810725552049</v>
      </c>
      <c r="BR25" s="26">
        <f t="shared" si="81"/>
        <v>0.48412353312302842</v>
      </c>
      <c r="BS25" s="26">
        <f t="shared" si="82"/>
        <v>0.49549135646687698</v>
      </c>
      <c r="BT25" s="26">
        <f t="shared" si="83"/>
        <v>0.50353627760252373</v>
      </c>
      <c r="BV25" s="26">
        <f t="shared" si="30"/>
        <v>0</v>
      </c>
      <c r="BW25" s="26">
        <f t="shared" si="84"/>
        <v>0</v>
      </c>
      <c r="BX25" s="26">
        <f t="shared" si="85"/>
        <v>0</v>
      </c>
      <c r="BY25" s="26">
        <f t="shared" si="86"/>
        <v>0</v>
      </c>
      <c r="BZ25" s="26">
        <f t="shared" si="87"/>
        <v>0</v>
      </c>
      <c r="CA25" s="26">
        <f t="shared" si="88"/>
        <v>0</v>
      </c>
      <c r="CB25" s="26">
        <f t="shared" si="89"/>
        <v>0</v>
      </c>
      <c r="CC25" s="26">
        <f t="shared" si="90"/>
        <v>0</v>
      </c>
      <c r="CD25" s="26">
        <f t="shared" si="91"/>
        <v>0</v>
      </c>
      <c r="CE25" s="26">
        <f t="shared" si="92"/>
        <v>0</v>
      </c>
      <c r="CF25" s="26">
        <f t="shared" si="93"/>
        <v>0</v>
      </c>
      <c r="CG25" s="26">
        <f t="shared" si="94"/>
        <v>0</v>
      </c>
      <c r="CH25" s="26">
        <f t="shared" si="95"/>
        <v>0</v>
      </c>
      <c r="CI25" s="26">
        <f t="shared" si="96"/>
        <v>0</v>
      </c>
      <c r="CJ25" s="26">
        <f t="shared" si="97"/>
        <v>0</v>
      </c>
      <c r="CK25" s="26">
        <f t="shared" si="98"/>
        <v>0</v>
      </c>
      <c r="CL25" s="26">
        <f t="shared" si="99"/>
        <v>0</v>
      </c>
      <c r="CM25" s="26">
        <f t="shared" si="100"/>
        <v>0</v>
      </c>
    </row>
    <row r="26" spans="1:91" ht="17.25" customHeight="1" thickBot="1" x14ac:dyDescent="0.3">
      <c r="A26" s="20" t="s">
        <v>56</v>
      </c>
      <c r="B26" s="27" t="s">
        <v>57</v>
      </c>
      <c r="C26" s="27">
        <v>7.2279999999999998</v>
      </c>
      <c r="D26" s="22">
        <f t="shared" si="66"/>
        <v>6.5412361084031971</v>
      </c>
      <c r="E26" s="23"/>
      <c r="F26" s="25">
        <v>115</v>
      </c>
      <c r="G26" s="25">
        <v>115</v>
      </c>
      <c r="H26" s="25">
        <v>9</v>
      </c>
      <c r="I26" s="25">
        <v>9</v>
      </c>
      <c r="J26" s="25">
        <v>116</v>
      </c>
      <c r="K26" s="25">
        <v>157</v>
      </c>
      <c r="L26" s="25">
        <v>256</v>
      </c>
      <c r="M26" s="25">
        <v>273</v>
      </c>
      <c r="N26" s="25">
        <v>292</v>
      </c>
      <c r="O26" s="25">
        <f t="shared" ref="O26:O27" si="101">SUM(F26:N26)</f>
        <v>1342</v>
      </c>
      <c r="Q26" s="2">
        <v>100</v>
      </c>
      <c r="R26" s="46">
        <v>102.34</v>
      </c>
      <c r="S26" s="46">
        <v>104.74</v>
      </c>
      <c r="T26" s="46">
        <v>107.72</v>
      </c>
      <c r="U26" s="46">
        <v>108.77</v>
      </c>
      <c r="V26" s="46">
        <v>110.76</v>
      </c>
      <c r="W26" s="46">
        <v>113.15</v>
      </c>
      <c r="X26" s="46">
        <v>115.84</v>
      </c>
      <c r="Y26" s="46">
        <v>122.25</v>
      </c>
      <c r="Z26" s="46">
        <v>127.47</v>
      </c>
      <c r="AA26" s="46">
        <v>128.74</v>
      </c>
      <c r="AB26" s="46">
        <v>131.93</v>
      </c>
      <c r="AC26" s="46">
        <v>136.97999999999999</v>
      </c>
      <c r="AD26" s="46">
        <v>142.97999999999999</v>
      </c>
      <c r="AE26" s="46">
        <v>146.55000000000001</v>
      </c>
      <c r="AF26" s="46">
        <v>148.68</v>
      </c>
      <c r="AG26" s="46">
        <v>151.19999999999999</v>
      </c>
      <c r="AH26" s="46">
        <v>154.12</v>
      </c>
      <c r="AJ26" s="26">
        <f t="shared" si="1"/>
        <v>69.939851727514352</v>
      </c>
      <c r="AK26" s="26">
        <f t="shared" si="2"/>
        <v>71.576444257938178</v>
      </c>
      <c r="AL26" s="26">
        <f t="shared" si="3"/>
        <v>73.255000699398522</v>
      </c>
      <c r="AM26" s="26">
        <f t="shared" si="4"/>
        <v>75.339208280878438</v>
      </c>
      <c r="AN26" s="26">
        <f t="shared" si="5"/>
        <v>76.073576724017343</v>
      </c>
      <c r="AO26" s="26">
        <f t="shared" si="6"/>
        <v>77.465379773394886</v>
      </c>
      <c r="AP26" s="26">
        <f t="shared" si="7"/>
        <v>79.136942229682489</v>
      </c>
      <c r="AQ26" s="26">
        <f t="shared" si="8"/>
        <v>81.018324241152612</v>
      </c>
      <c r="AR26" s="26">
        <f t="shared" si="9"/>
        <v>85.501468736886295</v>
      </c>
      <c r="AS26" s="26">
        <f t="shared" si="10"/>
        <v>89.15232899706254</v>
      </c>
      <c r="AT26" s="26">
        <f t="shared" si="11"/>
        <v>90.040565114001964</v>
      </c>
      <c r="AU26" s="26">
        <f t="shared" si="12"/>
        <v>92.271646384109673</v>
      </c>
      <c r="AV26" s="26">
        <f t="shared" si="13"/>
        <v>95.803608896349132</v>
      </c>
      <c r="AW26" s="26">
        <f t="shared" si="14"/>
        <v>100</v>
      </c>
      <c r="AX26" s="26">
        <f t="shared" si="15"/>
        <v>102.49685270667229</v>
      </c>
      <c r="AY26" s="26">
        <f t="shared" si="16"/>
        <v>103.98657154846833</v>
      </c>
      <c r="AZ26" s="26">
        <f t="shared" si="17"/>
        <v>105.74905581200167</v>
      </c>
      <c r="BA26" s="26">
        <f t="shared" si="18"/>
        <v>107.7912994824451</v>
      </c>
      <c r="BC26" s="26">
        <f t="shared" si="29"/>
        <v>5.0552524828647369</v>
      </c>
      <c r="BD26" s="26">
        <f t="shared" si="67"/>
        <v>5.1735453909637714</v>
      </c>
      <c r="BE26" s="26">
        <f t="shared" si="68"/>
        <v>5.2948714505525256</v>
      </c>
      <c r="BF26" s="26">
        <f t="shared" si="69"/>
        <v>5.4455179745418931</v>
      </c>
      <c r="BG26" s="26">
        <f t="shared" si="70"/>
        <v>5.4985981256119736</v>
      </c>
      <c r="BH26" s="26">
        <f t="shared" si="71"/>
        <v>5.5991976500209821</v>
      </c>
      <c r="BI26" s="26">
        <f t="shared" si="72"/>
        <v>5.7200181843614493</v>
      </c>
      <c r="BJ26" s="26">
        <f t="shared" si="73"/>
        <v>5.8560044761505106</v>
      </c>
      <c r="BK26" s="26">
        <f t="shared" si="74"/>
        <v>6.1800461603021413</v>
      </c>
      <c r="BL26" s="26">
        <f t="shared" si="75"/>
        <v>6.4439303399076797</v>
      </c>
      <c r="BM26" s="26">
        <f t="shared" si="76"/>
        <v>6.5081320464400623</v>
      </c>
      <c r="BN26" s="26">
        <f t="shared" si="77"/>
        <v>6.6693946006434466</v>
      </c>
      <c r="BO26" s="26">
        <f t="shared" si="78"/>
        <v>6.9246848510281156</v>
      </c>
      <c r="BP26" s="26">
        <f t="shared" si="79"/>
        <v>7.2279999999999998</v>
      </c>
      <c r="BQ26" s="26">
        <f t="shared" si="80"/>
        <v>7.4084725136382721</v>
      </c>
      <c r="BR26" s="26">
        <f t="shared" si="81"/>
        <v>7.5161493915232906</v>
      </c>
      <c r="BS26" s="26">
        <f t="shared" si="82"/>
        <v>7.6435417540914807</v>
      </c>
      <c r="BT26" s="26">
        <f t="shared" si="83"/>
        <v>7.7911551265911321</v>
      </c>
      <c r="BV26" s="26">
        <f t="shared" si="30"/>
        <v>4.5749308353638263</v>
      </c>
      <c r="BW26" s="26">
        <f t="shared" si="84"/>
        <v>4.6819842169113386</v>
      </c>
      <c r="BX26" s="26">
        <f t="shared" si="85"/>
        <v>4.7917825569600705</v>
      </c>
      <c r="BY26" s="26">
        <f t="shared" si="86"/>
        <v>4.9281154958539126</v>
      </c>
      <c r="BZ26" s="26">
        <f t="shared" si="87"/>
        <v>4.9761522696252323</v>
      </c>
      <c r="CA26" s="26">
        <f t="shared" si="88"/>
        <v>5.0671933932489734</v>
      </c>
      <c r="CB26" s="26">
        <f t="shared" si="89"/>
        <v>5.1765342402141687</v>
      </c>
      <c r="CC26" s="26">
        <f t="shared" si="90"/>
        <v>5.2995998796854558</v>
      </c>
      <c r="CD26" s="26">
        <f t="shared" si="91"/>
        <v>5.5928529462322771</v>
      </c>
      <c r="CE26" s="26">
        <f t="shared" si="92"/>
        <v>5.8316643358382692</v>
      </c>
      <c r="CF26" s="26">
        <f t="shared" si="93"/>
        <v>5.8897659574473895</v>
      </c>
      <c r="CG26" s="26">
        <f t="shared" si="94"/>
        <v>6.0357062510954949</v>
      </c>
      <c r="CH26" s="26">
        <f t="shared" si="95"/>
        <v>6.2667402582813665</v>
      </c>
      <c r="CI26" s="26">
        <f t="shared" si="96"/>
        <v>6.541236108403198</v>
      </c>
      <c r="CJ26" s="26">
        <f t="shared" si="97"/>
        <v>6.7045611392256879</v>
      </c>
      <c r="CK26" s="26">
        <f t="shared" si="98"/>
        <v>6.8020071660189361</v>
      </c>
      <c r="CL26" s="26">
        <f t="shared" si="99"/>
        <v>6.9172954230701036</v>
      </c>
      <c r="CM26" s="26">
        <f t="shared" si="100"/>
        <v>7.050883403462727</v>
      </c>
    </row>
    <row r="27" spans="1:91" ht="17.25" customHeight="1" thickBot="1" x14ac:dyDescent="0.3">
      <c r="A27" s="29" t="s">
        <v>58</v>
      </c>
      <c r="B27" s="21" t="s">
        <v>59</v>
      </c>
      <c r="C27" s="21">
        <v>6.6660000000000004</v>
      </c>
      <c r="D27" s="22">
        <f t="shared" si="66"/>
        <v>3.7872879703645936</v>
      </c>
      <c r="E27" s="23"/>
      <c r="F27" s="25">
        <v>48</v>
      </c>
      <c r="G27" s="25">
        <v>39</v>
      </c>
      <c r="H27" s="25">
        <v>47</v>
      </c>
      <c r="I27" s="25">
        <v>40</v>
      </c>
      <c r="J27" s="25">
        <v>74</v>
      </c>
      <c r="K27" s="25">
        <v>91</v>
      </c>
      <c r="L27" s="25">
        <v>118</v>
      </c>
      <c r="M27" s="25">
        <v>153</v>
      </c>
      <c r="N27" s="25">
        <v>167</v>
      </c>
      <c r="O27" s="25">
        <f t="shared" si="101"/>
        <v>777</v>
      </c>
      <c r="Q27" s="2">
        <v>100</v>
      </c>
      <c r="R27" s="46">
        <v>104.39</v>
      </c>
      <c r="S27" s="46">
        <v>105.46</v>
      </c>
      <c r="T27" s="46">
        <v>106.25</v>
      </c>
      <c r="U27" s="46">
        <v>108.06</v>
      </c>
      <c r="V27" s="46">
        <v>109.07</v>
      </c>
      <c r="W27" s="46">
        <v>112.87</v>
      </c>
      <c r="X27" s="46">
        <v>119.28</v>
      </c>
      <c r="Y27" s="46">
        <v>124.24</v>
      </c>
      <c r="Z27" s="46">
        <v>120.12</v>
      </c>
      <c r="AA27" s="46">
        <v>120.04</v>
      </c>
      <c r="AB27" s="46">
        <v>124.63</v>
      </c>
      <c r="AC27" s="46">
        <v>129.66999999999999</v>
      </c>
      <c r="AD27" s="46">
        <v>130.06</v>
      </c>
      <c r="AE27" s="46">
        <v>133.09</v>
      </c>
      <c r="AF27" s="46">
        <v>133.5</v>
      </c>
      <c r="AG27" s="46">
        <v>133.16</v>
      </c>
      <c r="AH27" s="46">
        <v>133.49</v>
      </c>
      <c r="AJ27" s="26">
        <f t="shared" si="1"/>
        <v>76.887590342918656</v>
      </c>
      <c r="AK27" s="26">
        <f t="shared" si="2"/>
        <v>80.262955558972777</v>
      </c>
      <c r="AL27" s="26">
        <f t="shared" si="3"/>
        <v>81.085652775642004</v>
      </c>
      <c r="AM27" s="26">
        <f t="shared" si="4"/>
        <v>81.693064739351058</v>
      </c>
      <c r="AN27" s="26">
        <f t="shared" si="5"/>
        <v>83.084730124557893</v>
      </c>
      <c r="AO27" s="26">
        <f t="shared" si="6"/>
        <v>83.861294787021365</v>
      </c>
      <c r="AP27" s="26">
        <f t="shared" si="7"/>
        <v>86.783023220052286</v>
      </c>
      <c r="AQ27" s="26">
        <f t="shared" si="8"/>
        <v>91.711517761033363</v>
      </c>
      <c r="AR27" s="26">
        <f t="shared" si="9"/>
        <v>95.525142242042122</v>
      </c>
      <c r="AS27" s="26">
        <f t="shared" si="10"/>
        <v>92.357373519913892</v>
      </c>
      <c r="AT27" s="26">
        <f t="shared" si="11"/>
        <v>92.295863447639562</v>
      </c>
      <c r="AU27" s="26">
        <f t="shared" si="12"/>
        <v>95.825003844379509</v>
      </c>
      <c r="AV27" s="26">
        <f t="shared" si="13"/>
        <v>99.700138397662613</v>
      </c>
      <c r="AW27" s="26">
        <f t="shared" si="14"/>
        <v>100</v>
      </c>
      <c r="AX27" s="26">
        <f t="shared" si="15"/>
        <v>102.32969398739044</v>
      </c>
      <c r="AY27" s="26">
        <f t="shared" si="16"/>
        <v>102.6449331077964</v>
      </c>
      <c r="AZ27" s="26">
        <f t="shared" si="17"/>
        <v>102.38351530063048</v>
      </c>
      <c r="BA27" s="26">
        <f t="shared" si="18"/>
        <v>102.63724434876211</v>
      </c>
      <c r="BC27" s="26">
        <f t="shared" si="29"/>
        <v>5.1253267722589575</v>
      </c>
      <c r="BD27" s="26">
        <f t="shared" si="67"/>
        <v>5.3503286175611251</v>
      </c>
      <c r="BE27" s="26">
        <f t="shared" si="68"/>
        <v>5.4051696140242962</v>
      </c>
      <c r="BF27" s="26">
        <f t="shared" si="69"/>
        <v>5.4456596955251415</v>
      </c>
      <c r="BG27" s="26">
        <f t="shared" si="70"/>
        <v>5.5384281101030295</v>
      </c>
      <c r="BH27" s="26">
        <f t="shared" si="71"/>
        <v>5.590193910502844</v>
      </c>
      <c r="BI27" s="26">
        <f t="shared" si="72"/>
        <v>5.7849563278486862</v>
      </c>
      <c r="BJ27" s="26">
        <f t="shared" si="73"/>
        <v>6.1134897739504845</v>
      </c>
      <c r="BK27" s="26">
        <f t="shared" si="74"/>
        <v>6.3677059818545283</v>
      </c>
      <c r="BL27" s="26">
        <f t="shared" si="75"/>
        <v>6.1565425188374601</v>
      </c>
      <c r="BM27" s="26">
        <f t="shared" si="76"/>
        <v>6.1524422574196533</v>
      </c>
      <c r="BN27" s="26">
        <f t="shared" si="77"/>
        <v>6.3876947562663382</v>
      </c>
      <c r="BO27" s="26">
        <f t="shared" si="78"/>
        <v>6.6460112255881905</v>
      </c>
      <c r="BP27" s="26">
        <f t="shared" si="79"/>
        <v>6.6660000000000004</v>
      </c>
      <c r="BQ27" s="26">
        <f t="shared" si="80"/>
        <v>6.8212974011994474</v>
      </c>
      <c r="BR27" s="26">
        <f t="shared" si="81"/>
        <v>6.8423112409657083</v>
      </c>
      <c r="BS27" s="26">
        <f t="shared" si="82"/>
        <v>6.8248851299400277</v>
      </c>
      <c r="BT27" s="26">
        <f t="shared" si="83"/>
        <v>6.8417987082884828</v>
      </c>
      <c r="BV27" s="26">
        <f t="shared" si="30"/>
        <v>2.9119544597605671</v>
      </c>
      <c r="BW27" s="26">
        <f t="shared" si="84"/>
        <v>3.039789260544056</v>
      </c>
      <c r="BX27" s="26">
        <f t="shared" si="85"/>
        <v>3.0709471732634936</v>
      </c>
      <c r="BY27" s="26">
        <f t="shared" si="86"/>
        <v>3.0939516134956024</v>
      </c>
      <c r="BZ27" s="26">
        <f t="shared" si="87"/>
        <v>3.1466579892172688</v>
      </c>
      <c r="CA27" s="26">
        <f t="shared" si="88"/>
        <v>3.1760687292608503</v>
      </c>
      <c r="CB27" s="26">
        <f t="shared" si="89"/>
        <v>3.2867229987317526</v>
      </c>
      <c r="CC27" s="26">
        <f t="shared" si="90"/>
        <v>3.4733792796024043</v>
      </c>
      <c r="CD27" s="26">
        <f t="shared" si="91"/>
        <v>3.617812220806528</v>
      </c>
      <c r="CE27" s="26">
        <f t="shared" si="92"/>
        <v>3.4978396970643932</v>
      </c>
      <c r="CF27" s="26">
        <f t="shared" si="93"/>
        <v>3.4955101334965857</v>
      </c>
      <c r="CG27" s="26">
        <f t="shared" si="94"/>
        <v>3.629168843199595</v>
      </c>
      <c r="CH27" s="26">
        <f t="shared" si="95"/>
        <v>3.7759313479715275</v>
      </c>
      <c r="CI27" s="26">
        <f t="shared" si="96"/>
        <v>3.7872879703645936</v>
      </c>
      <c r="CJ27" s="26">
        <f t="shared" si="97"/>
        <v>3.8755201904953389</v>
      </c>
      <c r="CK27" s="26">
        <f t="shared" si="98"/>
        <v>3.8874592037803577</v>
      </c>
      <c r="CL27" s="26">
        <f t="shared" si="99"/>
        <v>3.8775585586171712</v>
      </c>
      <c r="CM27" s="26">
        <f t="shared" si="100"/>
        <v>3.8871680083343811</v>
      </c>
    </row>
    <row r="28" spans="1:91" ht="17.25" customHeight="1" x14ac:dyDescent="0.25">
      <c r="B28" s="4" t="s">
        <v>60</v>
      </c>
      <c r="C28" s="34">
        <v>100</v>
      </c>
      <c r="D28" s="31">
        <f t="shared" si="66"/>
        <v>100</v>
      </c>
      <c r="E28" s="23"/>
      <c r="F28" s="25">
        <f t="shared" ref="F28:N28" si="102">SUM(F8:F27)</f>
        <v>1164</v>
      </c>
      <c r="G28" s="25">
        <f t="shared" si="102"/>
        <v>1182</v>
      </c>
      <c r="H28" s="25">
        <f t="shared" si="102"/>
        <v>1207</v>
      </c>
      <c r="I28" s="25">
        <f t="shared" si="102"/>
        <v>1229</v>
      </c>
      <c r="J28" s="25">
        <f t="shared" si="102"/>
        <v>1974</v>
      </c>
      <c r="K28" s="25">
        <f t="shared" si="102"/>
        <v>2303</v>
      </c>
      <c r="L28" s="25">
        <f t="shared" si="102"/>
        <v>3371</v>
      </c>
      <c r="M28" s="25">
        <f t="shared" si="102"/>
        <v>3782</v>
      </c>
      <c r="N28" s="25">
        <f t="shared" si="102"/>
        <v>4304</v>
      </c>
      <c r="O28" s="25">
        <f>SUM(F28:N28)</f>
        <v>20516</v>
      </c>
      <c r="Q28" s="2">
        <v>100</v>
      </c>
      <c r="R28" s="46">
        <v>102.57</v>
      </c>
      <c r="S28" s="46">
        <v>104.18</v>
      </c>
      <c r="T28" s="46">
        <v>105.1</v>
      </c>
      <c r="U28" s="46">
        <v>105.29</v>
      </c>
      <c r="V28" s="46">
        <v>106.2</v>
      </c>
      <c r="W28" s="46">
        <v>108.07</v>
      </c>
      <c r="X28" s="46">
        <v>110.78</v>
      </c>
      <c r="Y28" s="46">
        <v>115.28</v>
      </c>
      <c r="Z28" s="46">
        <v>115.29</v>
      </c>
      <c r="AA28" s="46">
        <v>116.69</v>
      </c>
      <c r="AB28" s="46">
        <v>120.72</v>
      </c>
      <c r="AC28" s="46">
        <v>124.11</v>
      </c>
      <c r="AD28" s="46">
        <v>125.95</v>
      </c>
      <c r="AE28" s="46">
        <v>127.26</v>
      </c>
      <c r="AF28" s="46">
        <v>126.99</v>
      </c>
      <c r="AG28" s="46">
        <v>127.45</v>
      </c>
      <c r="AH28" s="46">
        <v>128.41</v>
      </c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15" t="s">
        <v>106</v>
      </c>
      <c r="BC28" s="26">
        <f>SUM(BC8:BC27)</f>
        <v>80.274221183218671</v>
      </c>
      <c r="BD28" s="26">
        <f t="shared" ref="BD28:BV28" si="103">SUM(BD8:BD27)</f>
        <v>82.307127357881626</v>
      </c>
      <c r="BE28" s="26">
        <f t="shared" si="103"/>
        <v>83.418849007882812</v>
      </c>
      <c r="BF28" s="26">
        <f t="shared" si="103"/>
        <v>83.945756324418824</v>
      </c>
      <c r="BG28" s="26">
        <f t="shared" si="103"/>
        <v>84.02275728062709</v>
      </c>
      <c r="BH28" s="26">
        <f t="shared" si="103"/>
        <v>84.600953308150991</v>
      </c>
      <c r="BI28" s="26">
        <f t="shared" si="103"/>
        <v>85.963179123126892</v>
      </c>
      <c r="BJ28" s="26">
        <f t="shared" si="103"/>
        <v>88.020915078853577</v>
      </c>
      <c r="BK28" s="26">
        <f t="shared" si="103"/>
        <v>91.478082224470242</v>
      </c>
      <c r="BL28" s="26">
        <f t="shared" si="103"/>
        <v>91.566160478579235</v>
      </c>
      <c r="BM28" s="26">
        <f t="shared" si="103"/>
        <v>92.68307435890992</v>
      </c>
      <c r="BN28" s="26">
        <f t="shared" si="103"/>
        <v>95.854673652755494</v>
      </c>
      <c r="BO28" s="26">
        <f t="shared" si="103"/>
        <v>98.529960249038751</v>
      </c>
      <c r="BP28" s="26">
        <f t="shared" si="103"/>
        <v>99.991000000000014</v>
      </c>
      <c r="BQ28" s="26">
        <f t="shared" si="103"/>
        <v>101.00710972179559</v>
      </c>
      <c r="BR28" s="26">
        <f t="shared" si="103"/>
        <v>100.76437888288963</v>
      </c>
      <c r="BS28" s="26">
        <f t="shared" si="103"/>
        <v>101.17150699764458</v>
      </c>
      <c r="BT28" s="26">
        <f t="shared" si="103"/>
        <v>101.98815052738281</v>
      </c>
      <c r="BV28" s="26">
        <f t="shared" si="103"/>
        <v>75.508434521537552</v>
      </c>
      <c r="BW28" s="26">
        <f t="shared" ref="BW28" si="104">SUM(BW8:BW27)</f>
        <v>77.85084218374395</v>
      </c>
      <c r="BX28" s="26">
        <f t="shared" ref="BX28" si="105">SUM(BX8:BX27)</f>
        <v>79.623921192581321</v>
      </c>
      <c r="BY28" s="26">
        <f t="shared" ref="BY28" si="106">SUM(BY8:BY27)</f>
        <v>80.647217703723882</v>
      </c>
      <c r="BZ28" s="26">
        <f t="shared" ref="BZ28" si="107">SUM(BZ8:BZ27)</f>
        <v>81.377207629105683</v>
      </c>
      <c r="CA28" s="26">
        <f t="shared" ref="CA28" si="108">SUM(CA8:CA27)</f>
        <v>82.387410961955581</v>
      </c>
      <c r="CB28" s="26">
        <f t="shared" ref="CB28" si="109">SUM(CB8:CB27)</f>
        <v>83.582866134702144</v>
      </c>
      <c r="CC28" s="26">
        <f t="shared" ref="CC28" si="110">SUM(CC8:CC27)</f>
        <v>85.233510852399206</v>
      </c>
      <c r="CD28" s="26">
        <f t="shared" ref="CD28" si="111">SUM(CD8:CD27)</f>
        <v>88.718390346288302</v>
      </c>
      <c r="CE28" s="26">
        <f t="shared" ref="CE28" si="112">SUM(CE8:CE27)</f>
        <v>90.474633694023808</v>
      </c>
      <c r="CF28" s="26">
        <f t="shared" ref="CF28" si="113">SUM(CF8:CF27)</f>
        <v>91.190339983705968</v>
      </c>
      <c r="CG28" s="26">
        <f t="shared" ref="CG28" si="114">SUM(CG8:CG27)</f>
        <v>94.302129987738212</v>
      </c>
      <c r="CH28" s="26">
        <f t="shared" ref="CH28" si="115">SUM(CH8:CH27)</f>
        <v>97.54116259398026</v>
      </c>
      <c r="CI28" s="26">
        <f t="shared" ref="CI28" si="116">SUM(CI8:CI27)</f>
        <v>99.999999999999972</v>
      </c>
      <c r="CJ28" s="26">
        <f t="shared" ref="CJ28" si="117">SUM(CJ8:CJ27)</f>
        <v>101.32260953026336</v>
      </c>
      <c r="CK28" s="26">
        <f t="shared" ref="CK28" si="118">SUM(CK8:CK27)</f>
        <v>101.93191244519468</v>
      </c>
      <c r="CL28" s="26">
        <f t="shared" ref="CL28" si="119">SUM(CL8:CL27)</f>
        <v>102.68870795413083</v>
      </c>
      <c r="CM28" s="26">
        <f t="shared" ref="CM28" si="120">SUM(CM8:CM27)</f>
        <v>103.75602787365665</v>
      </c>
    </row>
    <row r="29" spans="1:91" x14ac:dyDescent="0.25">
      <c r="Q29" s="31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BB29" s="15" t="s">
        <v>107</v>
      </c>
      <c r="BC29" s="26">
        <f>BC28/$BC$28*100</f>
        <v>100</v>
      </c>
      <c r="BD29" s="26">
        <f t="shared" ref="BD29:BT29" si="121">BD28/$BC$28*100</f>
        <v>102.53245206829604</v>
      </c>
      <c r="BE29" s="26">
        <f t="shared" si="121"/>
        <v>103.91735700242648</v>
      </c>
      <c r="BF29" s="26">
        <f t="shared" si="121"/>
        <v>104.57374121739555</v>
      </c>
      <c r="BG29" s="26">
        <f t="shared" si="121"/>
        <v>104.66966361324481</v>
      </c>
      <c r="BH29" s="26">
        <f t="shared" si="121"/>
        <v>105.38993971060391</v>
      </c>
      <c r="BI29" s="26">
        <f t="shared" si="121"/>
        <v>107.08690518083468</v>
      </c>
      <c r="BJ29" s="26">
        <f t="shared" si="121"/>
        <v>109.65028845057714</v>
      </c>
      <c r="BK29" s="26">
        <f t="shared" si="121"/>
        <v>113.95698503966767</v>
      </c>
      <c r="BL29" s="26">
        <f t="shared" si="121"/>
        <v>114.0667067570643</v>
      </c>
      <c r="BM29" s="26">
        <f t="shared" si="121"/>
        <v>115.45807980792384</v>
      </c>
      <c r="BN29" s="26">
        <f t="shared" si="121"/>
        <v>119.40903597678742</v>
      </c>
      <c r="BO29" s="26">
        <f t="shared" si="121"/>
        <v>122.74172056325902</v>
      </c>
      <c r="BP29" s="26">
        <f t="shared" si="121"/>
        <v>124.56178151112742</v>
      </c>
      <c r="BQ29" s="26">
        <f t="shared" si="121"/>
        <v>125.82757980455017</v>
      </c>
      <c r="BR29" s="26">
        <f t="shared" si="121"/>
        <v>125.5252027333956</v>
      </c>
      <c r="BS29" s="26">
        <f t="shared" si="121"/>
        <v>126.03237441161808</v>
      </c>
      <c r="BT29" s="26">
        <f t="shared" si="121"/>
        <v>127.04969169941127</v>
      </c>
      <c r="BV29" s="26">
        <f>BV28/$BV28*100</f>
        <v>100</v>
      </c>
      <c r="BW29" s="26">
        <f t="shared" ref="BW29:CM29" si="122">BW28/$BV28*100</f>
        <v>103.10218014325044</v>
      </c>
      <c r="BX29" s="26">
        <f t="shared" si="122"/>
        <v>105.45036683268793</v>
      </c>
      <c r="BY29" s="26">
        <f t="shared" si="122"/>
        <v>106.80557505230833</v>
      </c>
      <c r="BZ29" s="26">
        <f t="shared" si="122"/>
        <v>107.77234112289027</v>
      </c>
      <c r="CA29" s="26">
        <f t="shared" si="122"/>
        <v>109.11020932165654</v>
      </c>
      <c r="CB29" s="26">
        <f t="shared" si="122"/>
        <v>110.69341678757954</v>
      </c>
      <c r="CC29" s="26">
        <f t="shared" si="122"/>
        <v>112.87945696727131</v>
      </c>
      <c r="CD29" s="26">
        <f t="shared" si="122"/>
        <v>117.49467580470474</v>
      </c>
      <c r="CE29" s="26">
        <f t="shared" si="122"/>
        <v>119.82056609611922</v>
      </c>
      <c r="CF29" s="26">
        <f t="shared" si="122"/>
        <v>120.76841555719899</v>
      </c>
      <c r="CG29" s="26">
        <f t="shared" si="122"/>
        <v>124.88953132890084</v>
      </c>
      <c r="CH29" s="26">
        <f t="shared" si="122"/>
        <v>129.17916152288686</v>
      </c>
      <c r="CI29" s="26">
        <f t="shared" si="122"/>
        <v>132.43553602144488</v>
      </c>
      <c r="CJ29" s="26">
        <f t="shared" si="122"/>
        <v>134.18714104231989</v>
      </c>
      <c r="CK29" s="26">
        <f t="shared" si="122"/>
        <v>134.99407462370348</v>
      </c>
      <c r="CL29" s="26">
        <f t="shared" si="122"/>
        <v>135.99634081254931</v>
      </c>
      <c r="CM29" s="26">
        <f t="shared" si="122"/>
        <v>137.40985166903695</v>
      </c>
    </row>
    <row r="30" spans="1:91" x14ac:dyDescent="0.25">
      <c r="B30" s="35" t="s">
        <v>108</v>
      </c>
      <c r="F30" s="25">
        <v>1188</v>
      </c>
      <c r="G30" s="25">
        <v>1188</v>
      </c>
      <c r="H30" s="25">
        <v>1188</v>
      </c>
      <c r="I30" s="25">
        <v>1188</v>
      </c>
      <c r="J30" s="25">
        <v>1783</v>
      </c>
      <c r="K30" s="25">
        <v>2139</v>
      </c>
      <c r="L30" s="25">
        <v>2495</v>
      </c>
      <c r="M30" s="25">
        <v>2971</v>
      </c>
      <c r="N30" s="25">
        <v>3327</v>
      </c>
      <c r="P30" s="23"/>
      <c r="W30" s="23"/>
      <c r="X30" s="23"/>
      <c r="Y30" s="23"/>
      <c r="AG30" s="23"/>
      <c r="AH30" s="23"/>
    </row>
    <row r="32" spans="1:91" x14ac:dyDescent="0.25">
      <c r="B32" s="5" t="s">
        <v>90</v>
      </c>
      <c r="Q32" s="2">
        <v>100</v>
      </c>
      <c r="R32" s="46">
        <v>102.57</v>
      </c>
      <c r="S32" s="46">
        <v>104.18</v>
      </c>
      <c r="T32" s="46">
        <v>105.1</v>
      </c>
      <c r="U32" s="46">
        <v>105.29</v>
      </c>
      <c r="V32" s="46">
        <v>106.2</v>
      </c>
      <c r="W32" s="46">
        <v>108.07</v>
      </c>
      <c r="X32" s="46">
        <v>110.78</v>
      </c>
      <c r="Y32" s="46">
        <v>115.28</v>
      </c>
      <c r="Z32" s="46">
        <v>115.29</v>
      </c>
      <c r="AA32" s="46">
        <v>116.69</v>
      </c>
      <c r="AB32" s="46">
        <v>120.72</v>
      </c>
      <c r="AC32" s="46">
        <v>124.11</v>
      </c>
      <c r="AD32" s="46">
        <v>125.95</v>
      </c>
      <c r="AE32" s="46">
        <v>127.26</v>
      </c>
      <c r="AF32" s="46">
        <v>126.99</v>
      </c>
      <c r="AG32" s="46">
        <v>127.45</v>
      </c>
      <c r="AH32" s="46">
        <v>128.41</v>
      </c>
    </row>
    <row r="33" spans="2:34" x14ac:dyDescent="0.25">
      <c r="B33" s="5" t="s">
        <v>97</v>
      </c>
      <c r="Q33" s="14">
        <v>100</v>
      </c>
      <c r="R33" s="32">
        <v>102.53245206829604</v>
      </c>
      <c r="S33" s="32">
        <v>103.91735700242648</v>
      </c>
      <c r="T33" s="32">
        <v>104.57374121739555</v>
      </c>
      <c r="U33" s="32">
        <v>104.66966361324481</v>
      </c>
      <c r="V33" s="32">
        <v>105.38993971060391</v>
      </c>
      <c r="W33" s="32">
        <v>107.08690518083468</v>
      </c>
      <c r="X33" s="32">
        <v>109.65028845057714</v>
      </c>
      <c r="Y33" s="32">
        <v>113.95698503966767</v>
      </c>
      <c r="Z33" s="32">
        <v>114.0667067570643</v>
      </c>
      <c r="AA33" s="32">
        <v>115.45807980792384</v>
      </c>
      <c r="AB33" s="32">
        <v>119.40903597678742</v>
      </c>
      <c r="AC33" s="32">
        <v>122.74172056325902</v>
      </c>
      <c r="AD33" s="32">
        <v>124.56178151112742</v>
      </c>
      <c r="AE33" s="32">
        <v>125.82757980455017</v>
      </c>
      <c r="AF33" s="32">
        <v>125.5252027333956</v>
      </c>
      <c r="AG33" s="32">
        <v>126.03237441161808</v>
      </c>
      <c r="AH33" s="32">
        <v>127.04969169941127</v>
      </c>
    </row>
    <row r="34" spans="2:34" x14ac:dyDescent="0.25">
      <c r="B34" s="5" t="s">
        <v>89</v>
      </c>
      <c r="Q34" s="14">
        <v>100</v>
      </c>
      <c r="R34" s="32">
        <v>103.10218014325044</v>
      </c>
      <c r="S34" s="32">
        <v>105.45036683268793</v>
      </c>
      <c r="T34" s="32">
        <v>106.80557505230833</v>
      </c>
      <c r="U34" s="32">
        <v>107.77234112289027</v>
      </c>
      <c r="V34" s="32">
        <v>109.11020932165654</v>
      </c>
      <c r="W34" s="32">
        <v>110.69341678757954</v>
      </c>
      <c r="X34" s="32">
        <v>112.87945696727131</v>
      </c>
      <c r="Y34" s="32">
        <v>117.49467580470474</v>
      </c>
      <c r="Z34" s="32">
        <v>119.82056609611922</v>
      </c>
      <c r="AA34" s="32">
        <v>120.76841555719899</v>
      </c>
      <c r="AB34" s="32">
        <v>124.88953132890084</v>
      </c>
      <c r="AC34" s="32">
        <v>129.17916152288686</v>
      </c>
      <c r="AD34" s="32">
        <v>132.43553602144488</v>
      </c>
      <c r="AE34" s="32">
        <v>134.18714104231989</v>
      </c>
      <c r="AF34" s="32">
        <v>134.99407462370348</v>
      </c>
      <c r="AG34" s="32">
        <v>135.99634081254931</v>
      </c>
      <c r="AH34" s="32">
        <v>137.40985166903695</v>
      </c>
    </row>
    <row r="36" spans="2:34" x14ac:dyDescent="0.25">
      <c r="B36" s="5" t="s">
        <v>98</v>
      </c>
      <c r="Q36" s="22">
        <f>Q34/Q32</f>
        <v>1</v>
      </c>
      <c r="R36" s="22">
        <f t="shared" ref="R36:AH36" si="123">R34/R32</f>
        <v>1.0051884580603534</v>
      </c>
      <c r="S36" s="22">
        <f t="shared" si="123"/>
        <v>1.012193960766826</v>
      </c>
      <c r="T36" s="22">
        <f t="shared" si="123"/>
        <v>1.0162281165776246</v>
      </c>
      <c r="U36" s="22">
        <f t="shared" si="123"/>
        <v>1.0235762287291315</v>
      </c>
      <c r="V36" s="22">
        <f t="shared" si="123"/>
        <v>1.0274031009572178</v>
      </c>
      <c r="W36" s="22">
        <f t="shared" si="123"/>
        <v>1.0242751622798145</v>
      </c>
      <c r="X36" s="22">
        <f t="shared" si="123"/>
        <v>1.0189515884389899</v>
      </c>
      <c r="Y36" s="33">
        <f t="shared" si="123"/>
        <v>1.0192112751969531</v>
      </c>
      <c r="Z36" s="22">
        <f t="shared" si="123"/>
        <v>1.0392971298128131</v>
      </c>
      <c r="AA36" s="22">
        <f t="shared" si="123"/>
        <v>1.0349508574616419</v>
      </c>
      <c r="AB36" s="22">
        <f t="shared" si="123"/>
        <v>1.0345388612400666</v>
      </c>
      <c r="AC36" s="22">
        <f t="shared" si="123"/>
        <v>1.0408441021906927</v>
      </c>
      <c r="AD36" s="22">
        <f t="shared" si="123"/>
        <v>1.0514929418137744</v>
      </c>
      <c r="AE36" s="22">
        <f t="shared" si="123"/>
        <v>1.0544329800590908</v>
      </c>
      <c r="AF36" s="22">
        <f t="shared" si="123"/>
        <v>1.0630291725624339</v>
      </c>
      <c r="AG36" s="33">
        <f t="shared" si="123"/>
        <v>1.0670564206555457</v>
      </c>
      <c r="AH36" s="22">
        <f t="shared" si="123"/>
        <v>1.0700868442413904</v>
      </c>
    </row>
    <row r="37" spans="2:34" x14ac:dyDescent="0.25">
      <c r="B37" s="5" t="s">
        <v>99</v>
      </c>
      <c r="Q37" s="22">
        <f t="shared" ref="Q37:AH37" si="124">Q34/Q33</f>
        <v>1</v>
      </c>
      <c r="R37" s="22">
        <f t="shared" si="124"/>
        <v>1.005556563443688</v>
      </c>
      <c r="S37" s="22">
        <f t="shared" si="124"/>
        <v>1.0147522018889072</v>
      </c>
      <c r="T37" s="22">
        <f t="shared" si="124"/>
        <v>1.0213422012919389</v>
      </c>
      <c r="U37" s="22">
        <f t="shared" si="124"/>
        <v>1.0296425669342921</v>
      </c>
      <c r="V37" s="22">
        <f t="shared" si="124"/>
        <v>1.0353000449688872</v>
      </c>
      <c r="W37" s="22">
        <f t="shared" si="124"/>
        <v>1.0336783624538841</v>
      </c>
      <c r="X37" s="22">
        <f t="shared" si="124"/>
        <v>1.0294497038021899</v>
      </c>
      <c r="Y37" s="22">
        <f t="shared" si="124"/>
        <v>1.0310440888182995</v>
      </c>
      <c r="Z37" s="22">
        <f t="shared" si="124"/>
        <v>1.0504429338116101</v>
      </c>
      <c r="AA37" s="22">
        <f t="shared" si="124"/>
        <v>1.0459936260685214</v>
      </c>
      <c r="AB37" s="22">
        <f t="shared" si="124"/>
        <v>1.0458968226925374</v>
      </c>
      <c r="AC37" s="22">
        <f t="shared" si="124"/>
        <v>1.052447048404459</v>
      </c>
      <c r="AD37" s="22">
        <f t="shared" si="124"/>
        <v>1.0632116401579732</v>
      </c>
      <c r="AE37" s="22">
        <f t="shared" si="124"/>
        <v>1.0664366369499816</v>
      </c>
      <c r="AF37" s="22">
        <f t="shared" si="124"/>
        <v>1.075434029853104</v>
      </c>
      <c r="AG37" s="22">
        <f t="shared" si="124"/>
        <v>1.0790587850736606</v>
      </c>
      <c r="AH37" s="22">
        <f t="shared" si="124"/>
        <v>1.0815441567078883</v>
      </c>
    </row>
    <row r="38" spans="2:34" x14ac:dyDescent="0.25">
      <c r="B38" s="5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</row>
    <row r="39" spans="2:34" x14ac:dyDescent="0.25">
      <c r="B39" s="14" t="s">
        <v>61</v>
      </c>
    </row>
    <row r="40" spans="2:34" x14ac:dyDescent="0.25">
      <c r="B40" s="15" t="s">
        <v>100</v>
      </c>
      <c r="R40" s="23">
        <f t="shared" ref="R40:R42" si="125">100*((R32/Q32)-1)</f>
        <v>2.5699999999999834</v>
      </c>
      <c r="S40" s="23">
        <f t="shared" ref="S40:S42" si="126">100*((S32/R32)-1)</f>
        <v>1.5696597445647109</v>
      </c>
      <c r="T40" s="23">
        <f t="shared" ref="T40:T42" si="127">100*((T32/S32)-1)</f>
        <v>0.88308696486849581</v>
      </c>
      <c r="U40" s="23">
        <f t="shared" ref="U40:U42" si="128">100*((U32/T32)-1)</f>
        <v>0.18078020932446037</v>
      </c>
      <c r="V40" s="23">
        <f t="shared" ref="V40:V42" si="129">100*((V32/U32)-1)</f>
        <v>0.8642796086997695</v>
      </c>
      <c r="W40" s="23">
        <f t="shared" ref="W40:W42" si="130">100*((W32/V32)-1)</f>
        <v>1.7608286252353889</v>
      </c>
      <c r="X40" s="23">
        <f t="shared" ref="X40:X42" si="131">100*((X32/W32)-1)</f>
        <v>2.5076339409642046</v>
      </c>
      <c r="Y40" s="23">
        <f t="shared" ref="Y40:Y42" si="132">100*((Y32/X32)-1)</f>
        <v>4.0621050731178832</v>
      </c>
      <c r="Z40" s="23">
        <f t="shared" ref="Z40:Z42" si="133">100*((Z32/Y32)-1)</f>
        <v>8.6745315752922991E-3</v>
      </c>
      <c r="AA40" s="23">
        <f t="shared" ref="AA40:AA42" si="134">100*((AA32/Z32)-1)</f>
        <v>1.2143290831815312</v>
      </c>
      <c r="AB40" s="23">
        <f t="shared" ref="AB40:AB42" si="135">100*((AB32/AA32)-1)</f>
        <v>3.4535949952866574</v>
      </c>
      <c r="AC40" s="23">
        <f t="shared" ref="AC40:AC42" si="136">100*((AC32/AB32)-1)</f>
        <v>2.8081510934393705</v>
      </c>
      <c r="AD40" s="23">
        <f t="shared" ref="AD40:AD42" si="137">100*((AD32/AC32)-1)</f>
        <v>1.4825557972766079</v>
      </c>
      <c r="AE40" s="23">
        <f t="shared" ref="AE40:AE42" si="138">100*((AE32/AD32)-1)</f>
        <v>1.0400952759031412</v>
      </c>
      <c r="AF40" s="23">
        <f t="shared" ref="AF40:AF42" si="139">100*((AF32/AE32)-1)</f>
        <v>-0.21216407355022504</v>
      </c>
      <c r="AG40" s="23">
        <f t="shared" ref="AG40:AG42" si="140">100*((AG32/AF32)-1)</f>
        <v>0.36223324671234014</v>
      </c>
      <c r="AH40" s="23">
        <f t="shared" ref="AH40:AH42" si="141">100*((AH32/AG32)-1)</f>
        <v>0.75323656335817279</v>
      </c>
    </row>
    <row r="41" spans="2:34" x14ac:dyDescent="0.25">
      <c r="B41" s="15" t="s">
        <v>101</v>
      </c>
      <c r="R41" s="23">
        <f t="shared" si="125"/>
        <v>2.5324520682960427</v>
      </c>
      <c r="S41" s="23">
        <f t="shared" si="126"/>
        <v>1.3506991261732271</v>
      </c>
      <c r="T41" s="23">
        <f t="shared" si="127"/>
        <v>0.63164059778169079</v>
      </c>
      <c r="U41" s="23">
        <f t="shared" si="128"/>
        <v>9.1727038482680712E-2</v>
      </c>
      <c r="V41" s="23">
        <f t="shared" si="129"/>
        <v>0.68814217271255806</v>
      </c>
      <c r="W41" s="23">
        <f t="shared" si="130"/>
        <v>1.6101778546325773</v>
      </c>
      <c r="X41" s="23">
        <f t="shared" si="131"/>
        <v>2.3937411072004977</v>
      </c>
      <c r="Y41" s="23">
        <f t="shared" si="132"/>
        <v>3.9276655355372725</v>
      </c>
      <c r="Z41" s="23">
        <f t="shared" si="133"/>
        <v>9.628345060062049E-2</v>
      </c>
      <c r="AA41" s="23">
        <f t="shared" si="134"/>
        <v>1.2197889203751977</v>
      </c>
      <c r="AB41" s="23">
        <f t="shared" si="135"/>
        <v>3.4219832647800708</v>
      </c>
      <c r="AC41" s="23">
        <f t="shared" si="136"/>
        <v>2.7909819045180528</v>
      </c>
      <c r="AD41" s="23">
        <f t="shared" si="137"/>
        <v>1.4828380598839397</v>
      </c>
      <c r="AE41" s="23">
        <f t="shared" si="138"/>
        <v>1.0162011799017767</v>
      </c>
      <c r="AF41" s="23">
        <f t="shared" si="139"/>
        <v>-0.24031064701733884</v>
      </c>
      <c r="AG41" s="23">
        <f t="shared" si="140"/>
        <v>0.40403972045333081</v>
      </c>
      <c r="AH41" s="23">
        <f t="shared" si="141"/>
        <v>0.80718727433528592</v>
      </c>
    </row>
    <row r="42" spans="2:34" x14ac:dyDescent="0.25">
      <c r="B42" s="5" t="s">
        <v>89</v>
      </c>
      <c r="R42" s="23">
        <f t="shared" si="125"/>
        <v>3.1021801432504326</v>
      </c>
      <c r="S42" s="23">
        <f t="shared" si="126"/>
        <v>2.2775334975215111</v>
      </c>
      <c r="T42" s="23">
        <f t="shared" si="127"/>
        <v>1.2851621671175595</v>
      </c>
      <c r="U42" s="23">
        <f t="shared" si="128"/>
        <v>0.90516442620944826</v>
      </c>
      <c r="V42" s="23">
        <f t="shared" si="129"/>
        <v>1.2413836285144253</v>
      </c>
      <c r="W42" s="23">
        <f t="shared" si="130"/>
        <v>1.451016798305016</v>
      </c>
      <c r="X42" s="23">
        <f t="shared" si="131"/>
        <v>1.974860152602198</v>
      </c>
      <c r="Y42" s="23">
        <f t="shared" si="132"/>
        <v>4.0886260099316285</v>
      </c>
      <c r="Z42" s="23">
        <f t="shared" si="133"/>
        <v>1.9795707979827881</v>
      </c>
      <c r="AA42" s="23">
        <f t="shared" si="134"/>
        <v>0.7910574052199193</v>
      </c>
      <c r="AB42" s="23">
        <f t="shared" si="135"/>
        <v>3.4124118898868794</v>
      </c>
      <c r="AC42" s="23">
        <f t="shared" si="136"/>
        <v>3.4347396041459533</v>
      </c>
      <c r="AD42" s="23">
        <f t="shared" si="137"/>
        <v>2.5208202779525513</v>
      </c>
      <c r="AE42" s="23">
        <f t="shared" si="138"/>
        <v>1.3226095302633745</v>
      </c>
      <c r="AF42" s="23">
        <f t="shared" si="139"/>
        <v>0.60134941032023992</v>
      </c>
      <c r="AG42" s="23">
        <f t="shared" si="140"/>
        <v>0.74245198660729539</v>
      </c>
      <c r="AH42" s="23">
        <f t="shared" si="141"/>
        <v>1.0393741831892012</v>
      </c>
    </row>
    <row r="44" spans="2:34" x14ac:dyDescent="0.25">
      <c r="B44" s="5" t="s">
        <v>109</v>
      </c>
      <c r="Q44" s="32">
        <f>100*(POWER((AH32/Q32),1/17)-1)</f>
        <v>1.481801317172704</v>
      </c>
    </row>
    <row r="45" spans="2:34" x14ac:dyDescent="0.25">
      <c r="B45" s="5" t="s">
        <v>102</v>
      </c>
      <c r="Q45" s="32">
        <f>100*(POWER((AH33/Q33),1/17)-1)</f>
        <v>1.418245942711005</v>
      </c>
    </row>
    <row r="46" spans="2:34" x14ac:dyDescent="0.25">
      <c r="B46" s="5" t="s">
        <v>96</v>
      </c>
      <c r="Q46" s="32">
        <f>100*(POWER((AH34/Q34),1/17)-1)</f>
        <v>1.8869820263966997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topLeftCell="A2" workbookViewId="0">
      <selection activeCell="N12" sqref="N12"/>
    </sheetView>
  </sheetViews>
  <sheetFormatPr defaultRowHeight="15" x14ac:dyDescent="0.25"/>
  <cols>
    <col min="1" max="1" width="6.42578125" customWidth="1"/>
    <col min="2" max="2" width="25.5703125" customWidth="1"/>
    <col min="3" max="3" width="11" customWidth="1"/>
    <col min="4" max="4" width="3.140625" customWidth="1"/>
    <col min="7" max="7" width="5.28515625" customWidth="1"/>
    <col min="9" max="9" width="11.28515625" customWidth="1"/>
  </cols>
  <sheetData>
    <row r="1" spans="1:11" ht="18.75" x14ac:dyDescent="0.3">
      <c r="A1" s="36" t="s">
        <v>113</v>
      </c>
      <c r="B1" s="37"/>
      <c r="C1" s="37"/>
    </row>
    <row r="2" spans="1:11" x14ac:dyDescent="0.25">
      <c r="A2" s="37"/>
      <c r="B2" s="37"/>
      <c r="C2" s="37"/>
    </row>
    <row r="3" spans="1:11" x14ac:dyDescent="0.25">
      <c r="A3" s="37"/>
      <c r="B3" s="38" t="s">
        <v>117</v>
      </c>
      <c r="C3" s="37"/>
      <c r="H3" s="42" t="s">
        <v>110</v>
      </c>
      <c r="J3" s="42" t="s">
        <v>120</v>
      </c>
    </row>
    <row r="4" spans="1:11" x14ac:dyDescent="0.25">
      <c r="A4" s="37"/>
      <c r="B4" s="37" t="s">
        <v>116</v>
      </c>
      <c r="C4" s="37"/>
      <c r="E4" t="s">
        <v>118</v>
      </c>
      <c r="H4" s="42" t="s">
        <v>119</v>
      </c>
      <c r="J4" s="42" t="s">
        <v>121</v>
      </c>
    </row>
    <row r="5" spans="1:11" s="44" customFormat="1" x14ac:dyDescent="0.25">
      <c r="A5" s="2"/>
      <c r="B5" s="43" t="s">
        <v>114</v>
      </c>
      <c r="C5" s="43" t="s">
        <v>115</v>
      </c>
      <c r="E5" s="43" t="s">
        <v>112</v>
      </c>
      <c r="F5" s="43" t="s">
        <v>111</v>
      </c>
      <c r="J5" s="44" t="s">
        <v>112</v>
      </c>
      <c r="K5" s="44" t="s">
        <v>111</v>
      </c>
    </row>
    <row r="6" spans="1:11" x14ac:dyDescent="0.25">
      <c r="A6" s="38" t="s">
        <v>20</v>
      </c>
      <c r="B6" s="39">
        <v>9014</v>
      </c>
      <c r="C6" s="39">
        <v>12136</v>
      </c>
      <c r="E6" s="45">
        <v>100</v>
      </c>
      <c r="F6" s="45">
        <v>100</v>
      </c>
      <c r="H6" s="40">
        <v>1</v>
      </c>
      <c r="J6" s="41">
        <f>E6/H6</f>
        <v>100</v>
      </c>
      <c r="K6" s="41">
        <f>F6/H6</f>
        <v>100</v>
      </c>
    </row>
    <row r="7" spans="1:11" x14ac:dyDescent="0.25">
      <c r="A7" s="38" t="s">
        <v>4</v>
      </c>
      <c r="B7" s="39">
        <v>8951</v>
      </c>
      <c r="C7" s="39">
        <v>12393</v>
      </c>
      <c r="E7" s="41">
        <f>100*B7/9014</f>
        <v>99.301087197692482</v>
      </c>
      <c r="F7" s="41">
        <f>100*C7/12136</f>
        <v>102.11766644693473</v>
      </c>
      <c r="H7" s="40">
        <v>1.0051884580603534</v>
      </c>
      <c r="J7" s="41">
        <f t="shared" ref="J7:J22" si="0">E7/H7</f>
        <v>98.788527068155275</v>
      </c>
      <c r="K7" s="41">
        <f t="shared" ref="K7:K22" si="1">F7/H7</f>
        <v>101.5905680453042</v>
      </c>
    </row>
    <row r="8" spans="1:11" x14ac:dyDescent="0.25">
      <c r="A8" s="38" t="s">
        <v>5</v>
      </c>
      <c r="B8" s="39">
        <v>9198</v>
      </c>
      <c r="C8" s="39">
        <v>12763</v>
      </c>
      <c r="E8" s="41">
        <f t="shared" ref="E8:E22" si="2">100*B8/9014</f>
        <v>102.04126913689817</v>
      </c>
      <c r="F8" s="41">
        <f t="shared" ref="F8:F22" si="3">100*C8/12136</f>
        <v>105.16644693473961</v>
      </c>
      <c r="H8" s="40">
        <v>1.012193960766826</v>
      </c>
      <c r="J8" s="41">
        <f t="shared" si="0"/>
        <v>100.8119719066422</v>
      </c>
      <c r="K8" s="41">
        <f t="shared" si="1"/>
        <v>103.8995005019263</v>
      </c>
    </row>
    <row r="9" spans="1:11" x14ac:dyDescent="0.25">
      <c r="A9" s="38" t="s">
        <v>6</v>
      </c>
      <c r="B9" s="39">
        <v>9561</v>
      </c>
      <c r="C9" s="39">
        <v>13097</v>
      </c>
      <c r="E9" s="41">
        <f t="shared" si="2"/>
        <v>106.06833814067006</v>
      </c>
      <c r="F9" s="41">
        <f t="shared" si="3"/>
        <v>107.91858932102835</v>
      </c>
      <c r="H9" s="40">
        <v>1.0162281165776246</v>
      </c>
      <c r="J9" s="41">
        <f t="shared" si="0"/>
        <v>104.37453600268304</v>
      </c>
      <c r="K9" s="41">
        <f t="shared" si="1"/>
        <v>106.19524057695661</v>
      </c>
    </row>
    <row r="10" spans="1:11" x14ac:dyDescent="0.25">
      <c r="A10" s="38" t="s">
        <v>7</v>
      </c>
      <c r="B10" s="39">
        <v>9857</v>
      </c>
      <c r="C10" s="39">
        <v>13481</v>
      </c>
      <c r="E10" s="41">
        <f t="shared" si="2"/>
        <v>109.35211892611493</v>
      </c>
      <c r="F10" s="41">
        <f t="shared" si="3"/>
        <v>111.08272907053394</v>
      </c>
      <c r="H10" s="40">
        <v>1.0235762287291315</v>
      </c>
      <c r="J10" s="41">
        <f t="shared" si="0"/>
        <v>106.83339047633621</v>
      </c>
      <c r="K10" s="41">
        <f t="shared" si="1"/>
        <v>108.52413914345574</v>
      </c>
    </row>
    <row r="11" spans="1:11" x14ac:dyDescent="0.25">
      <c r="A11" s="38" t="s">
        <v>8</v>
      </c>
      <c r="B11" s="39">
        <v>10134</v>
      </c>
      <c r="C11" s="39">
        <v>13828</v>
      </c>
      <c r="E11" s="41">
        <f t="shared" si="2"/>
        <v>112.42511648546706</v>
      </c>
      <c r="F11" s="41">
        <f t="shared" si="3"/>
        <v>113.94199077125906</v>
      </c>
      <c r="H11" s="40">
        <v>1.0274031009572178</v>
      </c>
      <c r="J11" s="41">
        <f t="shared" si="0"/>
        <v>109.42649129705963</v>
      </c>
      <c r="K11" s="41">
        <f t="shared" si="1"/>
        <v>110.90290720857357</v>
      </c>
    </row>
    <row r="12" spans="1:11" x14ac:dyDescent="0.25">
      <c r="A12" s="38" t="s">
        <v>9</v>
      </c>
      <c r="B12" s="39">
        <v>10120</v>
      </c>
      <c r="C12" s="39">
        <v>13812</v>
      </c>
      <c r="E12" s="41">
        <f t="shared" si="2"/>
        <v>112.26980252939872</v>
      </c>
      <c r="F12" s="41">
        <f t="shared" si="3"/>
        <v>113.81015161502967</v>
      </c>
      <c r="H12" s="40">
        <v>1.0242751622798145</v>
      </c>
      <c r="J12" s="41">
        <f t="shared" si="0"/>
        <v>109.60902564454503</v>
      </c>
      <c r="K12" s="41">
        <f t="shared" si="1"/>
        <v>111.11286869605716</v>
      </c>
    </row>
    <row r="13" spans="1:11" x14ac:dyDescent="0.25">
      <c r="A13" s="38" t="s">
        <v>10</v>
      </c>
      <c r="B13" s="39">
        <v>10202</v>
      </c>
      <c r="C13" s="39">
        <v>14104</v>
      </c>
      <c r="E13" s="41">
        <f t="shared" si="2"/>
        <v>113.17949855779898</v>
      </c>
      <c r="F13" s="41">
        <f t="shared" si="3"/>
        <v>116.21621621621621</v>
      </c>
      <c r="H13" s="40">
        <v>1.0189515884389899</v>
      </c>
      <c r="J13" s="41">
        <f t="shared" si="0"/>
        <v>111.07446108522912</v>
      </c>
      <c r="K13" s="41">
        <f t="shared" si="1"/>
        <v>114.05469851051191</v>
      </c>
    </row>
    <row r="14" spans="1:11" x14ac:dyDescent="0.25">
      <c r="A14" s="38" t="s">
        <v>11</v>
      </c>
      <c r="B14" s="39">
        <v>10292</v>
      </c>
      <c r="C14" s="39">
        <v>14315</v>
      </c>
      <c r="E14" s="41">
        <f t="shared" si="2"/>
        <v>114.17794541823829</v>
      </c>
      <c r="F14" s="41">
        <f t="shared" si="3"/>
        <v>117.95484508899143</v>
      </c>
      <c r="H14" s="40">
        <v>1.0192112751969531</v>
      </c>
      <c r="J14" s="41">
        <f t="shared" si="0"/>
        <v>112.02578719134996</v>
      </c>
      <c r="K14" s="41">
        <f t="shared" si="1"/>
        <v>115.73149548036324</v>
      </c>
    </row>
    <row r="15" spans="1:11" x14ac:dyDescent="0.25">
      <c r="A15" s="38" t="s">
        <v>12</v>
      </c>
      <c r="B15" s="39">
        <v>10685</v>
      </c>
      <c r="C15" s="39">
        <v>14786</v>
      </c>
      <c r="E15" s="41">
        <f t="shared" si="2"/>
        <v>118.53783004215664</v>
      </c>
      <c r="F15" s="41">
        <f t="shared" si="3"/>
        <v>121.83586025049439</v>
      </c>
      <c r="H15" s="40">
        <v>1.0392971298128131</v>
      </c>
      <c r="J15" s="41">
        <f t="shared" si="0"/>
        <v>114.05576580732634</v>
      </c>
      <c r="K15" s="41">
        <f t="shared" si="1"/>
        <v>117.22909335123262</v>
      </c>
    </row>
    <row r="16" spans="1:11" x14ac:dyDescent="0.25">
      <c r="A16" s="38" t="s">
        <v>13</v>
      </c>
      <c r="B16" s="39">
        <v>10707</v>
      </c>
      <c r="C16" s="39">
        <v>14813</v>
      </c>
      <c r="E16" s="41">
        <f t="shared" si="2"/>
        <v>118.78189483026404</v>
      </c>
      <c r="F16" s="41">
        <f t="shared" si="3"/>
        <v>122.05833882663151</v>
      </c>
      <c r="H16" s="40">
        <v>1.0349508574616419</v>
      </c>
      <c r="J16" s="41">
        <f t="shared" si="0"/>
        <v>114.77056516634309</v>
      </c>
      <c r="K16" s="41">
        <f t="shared" si="1"/>
        <v>117.93636185393017</v>
      </c>
    </row>
    <row r="17" spans="1:11" x14ac:dyDescent="0.25">
      <c r="A17" s="38" t="s">
        <v>14</v>
      </c>
      <c r="B17" s="39">
        <v>10788</v>
      </c>
      <c r="C17" s="39">
        <v>15000</v>
      </c>
      <c r="E17" s="41">
        <f t="shared" si="2"/>
        <v>119.68049700465941</v>
      </c>
      <c r="F17" s="41">
        <f t="shared" si="3"/>
        <v>123.59920896506263</v>
      </c>
      <c r="H17" s="40">
        <v>1.0345388612400666</v>
      </c>
      <c r="J17" s="41">
        <f t="shared" si="0"/>
        <v>115.68487322090779</v>
      </c>
      <c r="K17" s="41">
        <f t="shared" si="1"/>
        <v>119.47275602282205</v>
      </c>
    </row>
    <row r="18" spans="1:11" x14ac:dyDescent="0.25">
      <c r="A18" s="38" t="s">
        <v>15</v>
      </c>
      <c r="B18" s="39">
        <v>10957</v>
      </c>
      <c r="C18" s="39">
        <v>15288</v>
      </c>
      <c r="E18" s="41">
        <f t="shared" si="2"/>
        <v>121.55535833148436</v>
      </c>
      <c r="F18" s="41">
        <f t="shared" si="3"/>
        <v>125.97231377719183</v>
      </c>
      <c r="H18" s="40">
        <v>1.0408441021906927</v>
      </c>
      <c r="J18" s="41">
        <f t="shared" si="0"/>
        <v>116.78536495104647</v>
      </c>
      <c r="K18" s="41">
        <f t="shared" si="1"/>
        <v>121.02899321046687</v>
      </c>
    </row>
    <row r="19" spans="1:11" x14ac:dyDescent="0.25">
      <c r="A19" s="38" t="s">
        <v>16</v>
      </c>
      <c r="B19" s="39">
        <v>10878</v>
      </c>
      <c r="C19" s="39">
        <v>15052</v>
      </c>
      <c r="E19" s="41">
        <f t="shared" si="2"/>
        <v>120.67894386509873</v>
      </c>
      <c r="F19" s="41">
        <f t="shared" si="3"/>
        <v>124.02768622280817</v>
      </c>
      <c r="H19" s="40">
        <v>1.0514929418137744</v>
      </c>
      <c r="J19" s="41">
        <f t="shared" si="0"/>
        <v>114.76914305951821</v>
      </c>
      <c r="K19" s="41">
        <f t="shared" si="1"/>
        <v>117.95389326044017</v>
      </c>
    </row>
    <row r="20" spans="1:11" x14ac:dyDescent="0.25">
      <c r="A20" s="38" t="s">
        <v>17</v>
      </c>
      <c r="B20" s="39">
        <v>10939</v>
      </c>
      <c r="C20" s="39">
        <v>15068</v>
      </c>
      <c r="E20" s="41">
        <f t="shared" si="2"/>
        <v>121.3556689593965</v>
      </c>
      <c r="F20" s="41">
        <f t="shared" si="3"/>
        <v>124.15952537903758</v>
      </c>
      <c r="H20" s="40">
        <v>1.0544329800590908</v>
      </c>
      <c r="J20" s="41">
        <f t="shared" si="0"/>
        <v>115.09092683405605</v>
      </c>
      <c r="K20" s="41">
        <f t="shared" si="1"/>
        <v>117.75003981009739</v>
      </c>
    </row>
    <row r="21" spans="1:11" x14ac:dyDescent="0.25">
      <c r="A21" s="38" t="s">
        <v>18</v>
      </c>
      <c r="B21" s="39">
        <v>11098</v>
      </c>
      <c r="C21" s="39">
        <v>15266</v>
      </c>
      <c r="E21" s="41">
        <f t="shared" si="2"/>
        <v>123.11959174617262</v>
      </c>
      <c r="F21" s="41">
        <f t="shared" si="3"/>
        <v>125.79103493737639</v>
      </c>
      <c r="H21" s="40">
        <v>1.0630291725624339</v>
      </c>
      <c r="J21" s="41">
        <f t="shared" si="0"/>
        <v>115.81957948472157</v>
      </c>
      <c r="K21" s="41">
        <f t="shared" si="1"/>
        <v>118.33262734846387</v>
      </c>
    </row>
    <row r="22" spans="1:11" x14ac:dyDescent="0.25">
      <c r="A22" s="38" t="s">
        <v>19</v>
      </c>
      <c r="B22" s="39">
        <v>11266</v>
      </c>
      <c r="C22" s="39">
        <v>15498</v>
      </c>
      <c r="E22" s="41">
        <f t="shared" si="2"/>
        <v>124.98335921899267</v>
      </c>
      <c r="F22" s="41">
        <f t="shared" si="3"/>
        <v>127.70270270270271</v>
      </c>
      <c r="H22" s="40">
        <v>1.0670564206555457</v>
      </c>
      <c r="J22" s="41">
        <f t="shared" si="0"/>
        <v>117.12910095438926</v>
      </c>
      <c r="K22" s="41">
        <f t="shared" si="1"/>
        <v>119.67755427988391</v>
      </c>
    </row>
    <row r="23" spans="1:11" x14ac:dyDescent="0.25">
      <c r="H23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Taulukko</vt:lpstr>
      <vt:lpstr>Laskelma</vt:lpstr>
      <vt:lpstr>Tulonjakotilasto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Käyttäjä</dc:creator>
  <cp:lastModifiedBy>Riikka Turunen</cp:lastModifiedBy>
  <dcterms:created xsi:type="dcterms:W3CDTF">2018-03-10T16:43:57Z</dcterms:created>
  <dcterms:modified xsi:type="dcterms:W3CDTF">2018-05-02T12:49:11Z</dcterms:modified>
</cp:coreProperties>
</file>